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isco Cervantes\Documents\Empresa\Consulting\Cursos\Excel Claves Financieras\CM Navarra\Ejercicios\"/>
    </mc:Choice>
  </mc:AlternateContent>
  <bookViews>
    <workbookView xWindow="480" yWindow="255" windowWidth="15570" windowHeight="6990" activeTab="3"/>
  </bookViews>
  <sheets>
    <sheet name="Si anidado Y" sheetId="7" r:id="rId1"/>
    <sheet name="Si anidado O" sheetId="4" r:id="rId2"/>
    <sheet name="Si anidado Si" sheetId="1" r:id="rId3"/>
    <sheet name="Si anidado Si e Y" sheetId="6" r:id="rId4"/>
  </sheets>
  <definedNames>
    <definedName name="_xlnm._FilterDatabase" localSheetId="1" hidden="1">'Si anidado O'!$A$23:$D$23</definedName>
    <definedName name="_xlnm._FilterDatabase" localSheetId="3" hidden="1">'Si anidado Si e Y'!$A$24:$E$112</definedName>
  </definedNames>
  <calcPr calcId="162913"/>
</workbook>
</file>

<file path=xl/calcChain.xml><?xml version="1.0" encoding="utf-8"?>
<calcChain xmlns="http://schemas.openxmlformats.org/spreadsheetml/2006/main">
  <c r="I32" i="6" l="1"/>
  <c r="L24" i="6"/>
  <c r="E25" i="6"/>
  <c r="G19" i="6" l="1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B12" i="6"/>
  <c r="B11" i="6"/>
  <c r="B10" i="6"/>
  <c r="B9" i="6"/>
  <c r="B8" i="6"/>
  <c r="B7" i="6"/>
  <c r="B6" i="6"/>
  <c r="B5" i="6"/>
  <c r="B4" i="6"/>
  <c r="B3" i="6"/>
  <c r="B12" i="7" l="1"/>
  <c r="B11" i="7"/>
  <c r="B10" i="7"/>
  <c r="B9" i="7"/>
  <c r="B8" i="7"/>
  <c r="B7" i="7"/>
  <c r="B6" i="7"/>
  <c r="B5" i="7"/>
  <c r="B4" i="7"/>
  <c r="B3" i="7"/>
  <c r="K29" i="6" l="1"/>
  <c r="K30" i="6"/>
  <c r="K34" i="6"/>
  <c r="K40" i="6"/>
  <c r="K43" i="6"/>
  <c r="K44" i="6"/>
  <c r="K45" i="6"/>
  <c r="K47" i="6"/>
  <c r="K55" i="6"/>
  <c r="K65" i="6"/>
  <c r="K67" i="6"/>
  <c r="K69" i="6"/>
  <c r="K70" i="6"/>
  <c r="K75" i="6"/>
  <c r="K77" i="6"/>
  <c r="K82" i="6"/>
  <c r="K85" i="6"/>
  <c r="K88" i="6"/>
  <c r="K90" i="6"/>
  <c r="K92" i="6"/>
  <c r="K93" i="6"/>
  <c r="K95" i="6"/>
  <c r="K97" i="6"/>
  <c r="K100" i="6"/>
  <c r="K101" i="6"/>
  <c r="K105" i="6"/>
  <c r="K109" i="6"/>
  <c r="K110" i="6"/>
  <c r="K111" i="6"/>
  <c r="K112" i="6"/>
  <c r="L23" i="6"/>
  <c r="K33" i="6" s="1"/>
  <c r="C23" i="6"/>
  <c r="K99" i="6" l="1"/>
  <c r="K35" i="6"/>
  <c r="K84" i="6"/>
  <c r="K72" i="6"/>
  <c r="K89" i="6"/>
  <c r="K104" i="6"/>
  <c r="K52" i="6"/>
  <c r="K25" i="6"/>
  <c r="K96" i="6"/>
  <c r="K91" i="6"/>
  <c r="K87" i="6"/>
  <c r="K63" i="6"/>
  <c r="K41" i="6"/>
  <c r="K107" i="6"/>
  <c r="K68" i="6"/>
  <c r="K57" i="6"/>
  <c r="K81" i="6"/>
  <c r="K76" i="6"/>
  <c r="K71" i="6"/>
  <c r="K61" i="6"/>
  <c r="K56" i="6"/>
  <c r="K51" i="6"/>
  <c r="K80" i="6"/>
  <c r="K60" i="6"/>
  <c r="K49" i="6"/>
  <c r="K39" i="6"/>
  <c r="K32" i="6"/>
  <c r="K28" i="6"/>
  <c r="K108" i="6"/>
  <c r="K103" i="6"/>
  <c r="K83" i="6"/>
  <c r="K79" i="6"/>
  <c r="K73" i="6"/>
  <c r="K64" i="6"/>
  <c r="K59" i="6"/>
  <c r="K53" i="6"/>
  <c r="K48" i="6"/>
  <c r="K36" i="6"/>
  <c r="K31" i="6"/>
  <c r="K27" i="6"/>
  <c r="K106" i="6"/>
  <c r="K102" i="6"/>
  <c r="K98" i="6"/>
  <c r="K94" i="6"/>
  <c r="K86" i="6"/>
  <c r="K78" i="6"/>
  <c r="K74" i="6"/>
  <c r="K66" i="6"/>
  <c r="K62" i="6"/>
  <c r="K58" i="6"/>
  <c r="K54" i="6"/>
  <c r="K50" i="6"/>
  <c r="K46" i="6"/>
  <c r="K42" i="6"/>
  <c r="K38" i="6"/>
  <c r="K26" i="6"/>
  <c r="K37" i="6"/>
  <c r="M22" i="6" l="1"/>
  <c r="H32" i="6"/>
  <c r="A26" i="6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H24" i="6"/>
  <c r="B4" i="4"/>
  <c r="B5" i="4"/>
  <c r="B6" i="4"/>
  <c r="B7" i="4"/>
  <c r="B8" i="4"/>
  <c r="B9" i="4"/>
  <c r="B10" i="4"/>
  <c r="B11" i="4"/>
  <c r="B12" i="4"/>
  <c r="B3" i="4"/>
  <c r="G31" i="4"/>
  <c r="G23" i="4"/>
  <c r="C22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A25" i="4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E23" i="6" l="1"/>
  <c r="E22" i="6" s="1"/>
  <c r="I30" i="6" s="1"/>
  <c r="G24" i="4"/>
  <c r="H24" i="4" s="1"/>
  <c r="H30" i="4" s="1"/>
  <c r="H25" i="6"/>
  <c r="I25" i="6" s="1"/>
  <c r="I31" i="6" s="1"/>
  <c r="B40" i="6"/>
  <c r="A41" i="6"/>
  <c r="D22" i="4"/>
  <c r="D21" i="4" s="1"/>
  <c r="H29" i="4" s="1"/>
  <c r="B39" i="4"/>
  <c r="A40" i="4"/>
  <c r="B40" i="4" s="1"/>
  <c r="H31" i="4" l="1"/>
  <c r="A42" i="6"/>
  <c r="B41" i="6"/>
  <c r="A41" i="4"/>
  <c r="B41" i="4" s="1"/>
  <c r="B4" i="1"/>
  <c r="B5" i="1"/>
  <c r="B6" i="1"/>
  <c r="B7" i="1"/>
  <c r="B8" i="1"/>
  <c r="B9" i="1"/>
  <c r="B10" i="1"/>
  <c r="B11" i="1"/>
  <c r="B12" i="1"/>
  <c r="B3" i="1"/>
  <c r="A43" i="6" l="1"/>
  <c r="B42" i="6"/>
  <c r="A42" i="4"/>
  <c r="B42" i="4" s="1"/>
  <c r="B43" i="6" l="1"/>
  <c r="A44" i="6"/>
  <c r="A43" i="4"/>
  <c r="B43" i="4" s="1"/>
  <c r="A44" i="4" l="1"/>
  <c r="B44" i="4" s="1"/>
  <c r="A45" i="6"/>
  <c r="B44" i="6"/>
  <c r="A45" i="4" l="1"/>
  <c r="A46" i="4" s="1"/>
  <c r="A46" i="6"/>
  <c r="B45" i="6"/>
  <c r="B45" i="4" l="1"/>
  <c r="B46" i="6"/>
  <c r="A47" i="6"/>
  <c r="B46" i="4"/>
  <c r="A47" i="4"/>
  <c r="B47" i="6" l="1"/>
  <c r="A48" i="6"/>
  <c r="B47" i="4"/>
  <c r="A48" i="4"/>
  <c r="A49" i="6" l="1"/>
  <c r="B48" i="6"/>
  <c r="B48" i="4"/>
  <c r="A49" i="4"/>
  <c r="A50" i="6" l="1"/>
  <c r="B49" i="6"/>
  <c r="B49" i="4"/>
  <c r="A50" i="4"/>
  <c r="A51" i="6" l="1"/>
  <c r="B50" i="6"/>
  <c r="B50" i="4"/>
  <c r="A51" i="4"/>
  <c r="B51" i="6" l="1"/>
  <c r="A52" i="6"/>
  <c r="B51" i="4"/>
  <c r="A52" i="4"/>
  <c r="A53" i="6" l="1"/>
  <c r="B52" i="6"/>
  <c r="B52" i="4"/>
  <c r="A53" i="4"/>
  <c r="A54" i="6" l="1"/>
  <c r="B53" i="6"/>
  <c r="B53" i="4"/>
  <c r="A54" i="4"/>
  <c r="B54" i="6" l="1"/>
  <c r="A55" i="6"/>
  <c r="B54" i="4"/>
  <c r="A55" i="4"/>
  <c r="B55" i="6" l="1"/>
  <c r="A56" i="6"/>
  <c r="B55" i="4"/>
  <c r="A56" i="4"/>
  <c r="B56" i="6" l="1"/>
  <c r="A57" i="6"/>
  <c r="B56" i="4"/>
  <c r="A57" i="4"/>
  <c r="A58" i="6" l="1"/>
  <c r="B57" i="6"/>
  <c r="B57" i="4"/>
  <c r="A58" i="4"/>
  <c r="A59" i="6" l="1"/>
  <c r="B58" i="6"/>
  <c r="B58" i="4"/>
  <c r="A59" i="4"/>
  <c r="B59" i="6" l="1"/>
  <c r="A60" i="6"/>
  <c r="B59" i="4"/>
  <c r="A60" i="4"/>
  <c r="B60" i="6" l="1"/>
  <c r="A61" i="6"/>
  <c r="B60" i="4"/>
  <c r="A61" i="4"/>
  <c r="A62" i="6" l="1"/>
  <c r="B61" i="6"/>
  <c r="B61" i="4"/>
  <c r="A62" i="4"/>
  <c r="A63" i="6" l="1"/>
  <c r="B62" i="6"/>
  <c r="B62" i="4"/>
  <c r="A63" i="4"/>
  <c r="B63" i="6" l="1"/>
  <c r="A64" i="6"/>
  <c r="B63" i="4"/>
  <c r="A64" i="4"/>
  <c r="B64" i="6" l="1"/>
  <c r="A65" i="6"/>
  <c r="B64" i="4"/>
  <c r="A65" i="4"/>
  <c r="A66" i="6" l="1"/>
  <c r="B65" i="6"/>
  <c r="B65" i="4"/>
  <c r="A66" i="4"/>
  <c r="B66" i="6" l="1"/>
  <c r="A67" i="6"/>
  <c r="B66" i="4"/>
  <c r="A67" i="4"/>
  <c r="B67" i="6" l="1"/>
  <c r="A68" i="6"/>
  <c r="B67" i="4"/>
  <c r="A68" i="4"/>
  <c r="A69" i="6" l="1"/>
  <c r="B68" i="6"/>
  <c r="B68" i="4"/>
  <c r="A69" i="4"/>
  <c r="A70" i="6" l="1"/>
  <c r="B69" i="6"/>
  <c r="B69" i="4"/>
  <c r="A70" i="4"/>
  <c r="B70" i="6" l="1"/>
  <c r="A71" i="6"/>
  <c r="B70" i="4"/>
  <c r="A71" i="4"/>
  <c r="B71" i="6" l="1"/>
  <c r="A72" i="6"/>
  <c r="A72" i="4"/>
  <c r="B71" i="4"/>
  <c r="B72" i="6" l="1"/>
  <c r="A73" i="6"/>
  <c r="B72" i="4"/>
  <c r="A73" i="4"/>
  <c r="A74" i="6" l="1"/>
  <c r="B73" i="6"/>
  <c r="B73" i="4"/>
  <c r="A74" i="4"/>
  <c r="A75" i="6" l="1"/>
  <c r="B74" i="6"/>
  <c r="B74" i="4"/>
  <c r="A75" i="4"/>
  <c r="B75" i="6" l="1"/>
  <c r="A76" i="6"/>
  <c r="A76" i="4"/>
  <c r="B75" i="4"/>
  <c r="B76" i="6" l="1"/>
  <c r="A77" i="6"/>
  <c r="B76" i="4"/>
  <c r="A77" i="4"/>
  <c r="A78" i="6" l="1"/>
  <c r="B77" i="6"/>
  <c r="B77" i="4"/>
  <c r="A78" i="4"/>
  <c r="B78" i="6" l="1"/>
  <c r="A79" i="6"/>
  <c r="B78" i="4"/>
  <c r="A79" i="4"/>
  <c r="B79" i="6" l="1"/>
  <c r="A80" i="6"/>
  <c r="B79" i="4"/>
  <c r="A80" i="4"/>
  <c r="A81" i="6" l="1"/>
  <c r="B80" i="6"/>
  <c r="B80" i="4"/>
  <c r="A81" i="4"/>
  <c r="A82" i="6" l="1"/>
  <c r="B81" i="6"/>
  <c r="B81" i="4"/>
  <c r="A82" i="4"/>
  <c r="B82" i="6" l="1"/>
  <c r="A83" i="6"/>
  <c r="B82" i="4"/>
  <c r="A83" i="4"/>
  <c r="B83" i="6" l="1"/>
  <c r="A84" i="6"/>
  <c r="A84" i="4"/>
  <c r="B83" i="4"/>
  <c r="A85" i="6" l="1"/>
  <c r="B84" i="6"/>
  <c r="B84" i="4"/>
  <c r="A85" i="4"/>
  <c r="A86" i="6" l="1"/>
  <c r="B85" i="6"/>
  <c r="B85" i="4"/>
  <c r="A86" i="4"/>
  <c r="B86" i="6" l="1"/>
  <c r="A87" i="6"/>
  <c r="B86" i="4"/>
  <c r="A87" i="4"/>
  <c r="B87" i="6" l="1"/>
  <c r="A88" i="6"/>
  <c r="B87" i="4"/>
  <c r="A88" i="4"/>
  <c r="A89" i="6" l="1"/>
  <c r="B88" i="6"/>
  <c r="B88" i="4"/>
  <c r="A89" i="4"/>
  <c r="A90" i="6" l="1"/>
  <c r="B89" i="6"/>
  <c r="B89" i="4"/>
  <c r="A90" i="4"/>
  <c r="B90" i="6" l="1"/>
  <c r="A91" i="6"/>
  <c r="B90" i="4"/>
  <c r="A91" i="4"/>
  <c r="B91" i="6" l="1"/>
  <c r="A92" i="6"/>
  <c r="A92" i="4"/>
  <c r="B91" i="4"/>
  <c r="A93" i="6" l="1"/>
  <c r="B92" i="6"/>
  <c r="B92" i="4"/>
  <c r="A93" i="4"/>
  <c r="A94" i="6" l="1"/>
  <c r="B93" i="6"/>
  <c r="B93" i="4"/>
  <c r="A94" i="4"/>
  <c r="A95" i="6" l="1"/>
  <c r="B94" i="6"/>
  <c r="B94" i="4"/>
  <c r="A95" i="4"/>
  <c r="B95" i="6" l="1"/>
  <c r="A96" i="6"/>
  <c r="B95" i="4"/>
  <c r="A96" i="4"/>
  <c r="A97" i="6" l="1"/>
  <c r="B96" i="6"/>
  <c r="B96" i="4"/>
  <c r="A97" i="4"/>
  <c r="A98" i="6" l="1"/>
  <c r="B97" i="6"/>
  <c r="B97" i="4"/>
  <c r="A98" i="4"/>
  <c r="B98" i="6" l="1"/>
  <c r="A99" i="6"/>
  <c r="B98" i="4"/>
  <c r="A99" i="4"/>
  <c r="B99" i="6" l="1"/>
  <c r="A100" i="6"/>
  <c r="A100" i="4"/>
  <c r="B99" i="4"/>
  <c r="B100" i="6" l="1"/>
  <c r="A101" i="6"/>
  <c r="B100" i="4"/>
  <c r="A101" i="4"/>
  <c r="A102" i="6" l="1"/>
  <c r="B101" i="6"/>
  <c r="B101" i="4"/>
  <c r="A102" i="4"/>
  <c r="A103" i="6" l="1"/>
  <c r="B102" i="6"/>
  <c r="B102" i="4"/>
  <c r="A103" i="4"/>
  <c r="B103" i="6" l="1"/>
  <c r="A104" i="6"/>
  <c r="A104" i="4"/>
  <c r="B103" i="4"/>
  <c r="A105" i="6" l="1"/>
  <c r="B104" i="6"/>
  <c r="B104" i="4"/>
  <c r="A105" i="4"/>
  <c r="A106" i="6" l="1"/>
  <c r="B105" i="6"/>
  <c r="B105" i="4"/>
  <c r="A106" i="4"/>
  <c r="B106" i="6" l="1"/>
  <c r="A107" i="6"/>
  <c r="B106" i="4"/>
  <c r="A107" i="4"/>
  <c r="B107" i="6" l="1"/>
  <c r="A108" i="6"/>
  <c r="B107" i="4"/>
  <c r="A108" i="4"/>
  <c r="B108" i="6" l="1"/>
  <c r="A109" i="6"/>
  <c r="B108" i="4"/>
  <c r="A109" i="4"/>
  <c r="A110" i="6" l="1"/>
  <c r="B109" i="6"/>
  <c r="B109" i="4"/>
  <c r="A110" i="4"/>
  <c r="B110" i="6" l="1"/>
  <c r="A111" i="6"/>
  <c r="B110" i="4"/>
  <c r="A111" i="4"/>
  <c r="B111" i="4" s="1"/>
  <c r="B111" i="6" l="1"/>
  <c r="A112" i="6"/>
  <c r="B112" i="6" s="1"/>
</calcChain>
</file>

<file path=xl/comments1.xml><?xml version="1.0" encoding="utf-8"?>
<comments xmlns="http://schemas.openxmlformats.org/spreadsheetml/2006/main">
  <authors>
    <author>Francisco</author>
  </authors>
  <commentList>
    <comment ref="G23" authorId="0" shapeId="0">
      <text>
        <r>
          <rPr>
            <b/>
            <sz val="9"/>
            <color indexed="81"/>
            <rFont val="Tahoma"/>
            <family val="2"/>
          </rPr>
          <t>Francisco:</t>
        </r>
        <r>
          <rPr>
            <sz val="9"/>
            <color indexed="81"/>
            <rFont val="Tahoma"/>
            <family val="2"/>
          </rPr>
          <t xml:space="preserve">
Cliente activo = aquél cuyo saldo sea diferente de 0.</t>
        </r>
      </text>
    </comment>
    <comment ref="G24" authorId="0" shapeId="0">
      <text>
        <r>
          <rPr>
            <b/>
            <sz val="9"/>
            <color indexed="81"/>
            <rFont val="Tahoma"/>
            <family val="2"/>
          </rPr>
          <t>Francisco:</t>
        </r>
        <r>
          <rPr>
            <sz val="9"/>
            <color indexed="81"/>
            <rFont val="Tahoma"/>
            <family val="2"/>
          </rPr>
          <t xml:space="preserve">
Número de clientes que concentran los mayores adeudos.</t>
        </r>
      </text>
    </comment>
  </commentList>
</comments>
</file>

<file path=xl/comments2.xml><?xml version="1.0" encoding="utf-8"?>
<comments xmlns="http://schemas.openxmlformats.org/spreadsheetml/2006/main">
  <authors>
    <author>Francisco</author>
  </authors>
  <commentList>
    <comment ref="H24" authorId="0" shapeId="0">
      <text>
        <r>
          <rPr>
            <b/>
            <sz val="9"/>
            <color indexed="81"/>
            <rFont val="Tahoma"/>
            <family val="2"/>
          </rPr>
          <t>Francisco:</t>
        </r>
        <r>
          <rPr>
            <sz val="9"/>
            <color indexed="81"/>
            <rFont val="Tahoma"/>
            <family val="2"/>
          </rPr>
          <t xml:space="preserve">
Cliente activo = aquél cuyo saldo sea diferente de 0.</t>
        </r>
      </text>
    </comment>
    <comment ref="H25" authorId="0" shapeId="0">
      <text>
        <r>
          <rPr>
            <b/>
            <sz val="9"/>
            <color indexed="81"/>
            <rFont val="Tahoma"/>
            <family val="2"/>
          </rPr>
          <t>Francisco:</t>
        </r>
        <r>
          <rPr>
            <sz val="9"/>
            <color indexed="81"/>
            <rFont val="Tahoma"/>
            <family val="2"/>
          </rPr>
          <t xml:space="preserve">
Número de clientes que concentran los mayores adeudos y que pagan a más de 60 días.</t>
        </r>
      </text>
    </comment>
  </commentList>
</comments>
</file>

<file path=xl/sharedStrings.xml><?xml version="1.0" encoding="utf-8"?>
<sst xmlns="http://schemas.openxmlformats.org/spreadsheetml/2006/main" count="106" uniqueCount="71">
  <si>
    <t>* Si el número es menor que 3, entonces devolved el mensaje de texto "menor que 3"</t>
  </si>
  <si>
    <t>* Para cualquier otro caso, devolved el mensaje de texto "positivo"</t>
  </si>
  <si>
    <t>¿Qué aplicación práctica le podríamos dar a este ejercicio?</t>
  </si>
  <si>
    <t>Cliente 1</t>
  </si>
  <si>
    <t>Cliente 2</t>
  </si>
  <si>
    <t>Cliente 3</t>
  </si>
  <si>
    <t>Cliente 4</t>
  </si>
  <si>
    <t>Cliente 5</t>
  </si>
  <si>
    <t>Cliente 6</t>
  </si>
  <si>
    <t>Cliente 7</t>
  </si>
  <si>
    <t>Cliente 8</t>
  </si>
  <si>
    <t>Cliente 9</t>
  </si>
  <si>
    <t>Cliente 10</t>
  </si>
  <si>
    <t>Cliente 11</t>
  </si>
  <si>
    <t>Cliente 12</t>
  </si>
  <si>
    <t>Cliente 13</t>
  </si>
  <si>
    <t>Cliente 14</t>
  </si>
  <si>
    <t>Cliente 15</t>
  </si>
  <si>
    <t>Cta. Contable</t>
  </si>
  <si>
    <t>Cliente</t>
  </si>
  <si>
    <t>Adeudo</t>
  </si>
  <si>
    <t>Clientes</t>
  </si>
  <si>
    <t>Activos</t>
  </si>
  <si>
    <t>Mayor riesgo</t>
  </si>
  <si>
    <t>% de Riesgo</t>
  </si>
  <si>
    <t>% de ctes</t>
  </si>
  <si>
    <t>* Devolved sólo los números menores que -2 o mayores que 3.</t>
  </si>
  <si>
    <t xml:space="preserve">* Para todos los demás números, devolved el mensaje de </t>
  </si>
  <si>
    <t xml:space="preserve">    texto "no interesa".</t>
  </si>
  <si>
    <t>2. Qué clientes tienen abonos por más de 1.000 €</t>
  </si>
  <si>
    <t>Concentración de riesgo moderada/baja</t>
  </si>
  <si>
    <t>Conclusión:</t>
  </si>
  <si>
    <t>Mayor Riesgo</t>
  </si>
  <si>
    <t>Días Cobro</t>
  </si>
  <si>
    <r>
      <t xml:space="preserve">El 43% del adeudo </t>
    </r>
    <r>
      <rPr>
        <b/>
        <sz val="11"/>
        <color theme="1"/>
        <rFont val="Calibri"/>
        <family val="2"/>
        <scheme val="minor"/>
      </rPr>
      <t>neto</t>
    </r>
    <r>
      <rPr>
        <sz val="11"/>
        <color theme="1"/>
        <rFont val="Calibri"/>
        <family val="2"/>
        <scheme val="minor"/>
      </rPr>
      <t xml:space="preserve"> lo cobramos a más de 60 días;</t>
    </r>
  </si>
  <si>
    <t>En principio, el plazo de cobro de esta empresa</t>
  </si>
  <si>
    <t>parece razonable, aunque esta información es</t>
  </si>
  <si>
    <t>Conclusión:  corroboramos que la</t>
  </si>
  <si>
    <t>Concentración de riesgo es moderada/baja.</t>
  </si>
  <si>
    <t>El 26% de los clientes paga a más de 60 días;</t>
  </si>
  <si>
    <t>* Si el número es negativo, entonces devolved el mensaje de texto "negativo"</t>
  </si>
  <si>
    <t>* Si el número es cero, entonces devolved un cero;</t>
  </si>
  <si>
    <t>Queremos ver en una sola columna titulada "Mayor Riesgo":</t>
  </si>
  <si>
    <t>1. Cuáles clientes nos deben más de 3.000 €</t>
  </si>
  <si>
    <r>
      <rPr>
        <b/>
        <sz val="12"/>
        <color theme="1"/>
        <rFont val="Calibri"/>
        <family val="2"/>
        <scheme val="minor"/>
      </rPr>
      <t>NO</t>
    </r>
    <r>
      <rPr>
        <sz val="12"/>
        <color theme="1"/>
        <rFont val="Calibri"/>
        <family val="2"/>
        <scheme val="minor"/>
      </rPr>
      <t xml:space="preserve"> nos interesa ver los importes de los clientes que </t>
    </r>
    <r>
      <rPr>
        <b/>
        <sz val="12"/>
        <color theme="1"/>
        <rFont val="Calibri"/>
        <family val="2"/>
        <scheme val="minor"/>
      </rPr>
      <t>NO</t>
    </r>
    <r>
      <rPr>
        <sz val="12"/>
        <color theme="1"/>
        <rFont val="Calibri"/>
        <family val="2"/>
        <scheme val="minor"/>
      </rPr>
      <t xml:space="preserve"> cumplan</t>
    </r>
  </si>
  <si>
    <t>estas condiciones.</t>
  </si>
  <si>
    <t>Importe por cobrar:</t>
  </si>
  <si>
    <t>% adeudo total</t>
  </si>
  <si>
    <t>Calcular el plazo medio de cobro (en días)</t>
  </si>
  <si>
    <r>
      <t xml:space="preserve">* Considerar únicamente los </t>
    </r>
    <r>
      <rPr>
        <b/>
        <sz val="11"/>
        <color theme="1"/>
        <rFont val="Calibri"/>
        <family val="2"/>
        <scheme val="minor"/>
      </rPr>
      <t>cobros,</t>
    </r>
    <r>
      <rPr>
        <sz val="11"/>
        <color theme="1"/>
        <rFont val="Calibri"/>
        <family val="2"/>
        <scheme val="minor"/>
      </rPr>
      <t xml:space="preserve"> no los</t>
    </r>
  </si>
  <si>
    <t xml:space="preserve">    abonos.</t>
  </si>
  <si>
    <t>EJERCICIO 3</t>
  </si>
  <si>
    <t>EJERCICIO 4</t>
  </si>
  <si>
    <t>EJERCICIO 5</t>
  </si>
  <si>
    <t>Plazo medio de cobro (días):</t>
  </si>
  <si>
    <t>Para cada número del rango A3:A12 haced lo siguiente:</t>
  </si>
  <si>
    <t>cobro y pago.</t>
  </si>
  <si>
    <t>incompleta sin calcular sus plazos medios de</t>
  </si>
  <si>
    <t>% clientes de mayor</t>
  </si>
  <si>
    <t>riesgo vs. total:</t>
  </si>
  <si>
    <t>% de adeudos mayores a 3.000 € vs. total:</t>
  </si>
  <si>
    <t>Plazo medio de cobro - observaciones:</t>
  </si>
  <si>
    <t>* De lo contrario, devolved un texto vacío: ""</t>
  </si>
  <si>
    <t>EJERCICIO 3a</t>
  </si>
  <si>
    <t>* Si el número está entre 1 y 3 (ambos inclusive), entonces devolved ese número</t>
  </si>
  <si>
    <t>1. Cuáles clientes nos deben más de 3.000 € y nos pagan a más de 60 días;</t>
  </si>
  <si>
    <t>* Si el número está entre -3 y -1 (ambos inclusive), entonces devolved 0;</t>
  </si>
  <si>
    <t>Solución alternativa:</t>
  </si>
  <si>
    <t>* Para cualquier otro caso, devolved el número de la columna A correspondiente.</t>
  </si>
  <si>
    <t>* Si el número está entre 1 y 3 (ambos inclusive), entonces</t>
  </si>
  <si>
    <t>devolved el mensaje de texto "no cuenta";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</si>
</sst>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#,##0.00\ [$€-1]_);[Red]\(#,##0.00\ [$€-1]\)"/>
    <numFmt numFmtId="165" formatCode="#,##0\ [$€-1]_);[Red]\(#,##0\ [$€-1]\)"/>
    <numFmt numFmtId="166" formatCode="_(* #,##0_);_(* \(#,##0\);_(* &quot;-&quot;??_);_(@_)"/>
    <numFmt numFmtId="167" formatCode="0.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164" fontId="0" fillId="0" borderId="0" xfId="0" applyNumberFormat="1"/>
    <xf numFmtId="165" fontId="1" fillId="0" borderId="0" xfId="0" applyNumberFormat="1" applyFont="1" applyAlignment="1">
      <alignment horizontal="center"/>
    </xf>
    <xf numFmtId="9" fontId="0" fillId="0" borderId="0" xfId="0" applyNumberFormat="1"/>
    <xf numFmtId="0" fontId="5" fillId="0" borderId="0" xfId="0" applyFont="1"/>
    <xf numFmtId="0" fontId="6" fillId="0" borderId="0" xfId="0" applyFont="1"/>
    <xf numFmtId="9" fontId="0" fillId="0" borderId="0" xfId="0" applyNumberFormat="1" applyAlignment="1">
      <alignment horizontal="center"/>
    </xf>
    <xf numFmtId="166" fontId="0" fillId="0" borderId="0" xfId="1" applyNumberFormat="1" applyFont="1"/>
    <xf numFmtId="38" fontId="0" fillId="0" borderId="0" xfId="0" applyNumberFormat="1"/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/>
    <xf numFmtId="9" fontId="1" fillId="2" borderId="0" xfId="0" applyNumberFormat="1" applyFont="1" applyFill="1" applyAlignment="1">
      <alignment horizontal="center"/>
    </xf>
    <xf numFmtId="167" fontId="0" fillId="2" borderId="0" xfId="2" applyNumberFormat="1" applyFont="1" applyFill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9" fontId="0" fillId="2" borderId="4" xfId="2" applyFont="1" applyFill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9" fontId="0" fillId="2" borderId="2" xfId="0" applyNumberForma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9" fontId="1" fillId="2" borderId="4" xfId="2" applyFont="1" applyFill="1" applyBorder="1" applyAlignment="1">
      <alignment horizontal="center"/>
    </xf>
    <xf numFmtId="9" fontId="0" fillId="0" borderId="5" xfId="0" applyNumberFormat="1" applyBorder="1"/>
    <xf numFmtId="9" fontId="0" fillId="0" borderId="6" xfId="0" applyNumberFormat="1" applyBorder="1"/>
    <xf numFmtId="0" fontId="0" fillId="2" borderId="1" xfId="0" applyFill="1" applyBorder="1" applyAlignment="1">
      <alignment horizontal="center"/>
    </xf>
    <xf numFmtId="0" fontId="6" fillId="0" borderId="7" xfId="0" applyFont="1" applyBorder="1"/>
    <xf numFmtId="164" fontId="9" fillId="3" borderId="0" xfId="0" applyNumberFormat="1" applyFont="1" applyFill="1"/>
    <xf numFmtId="0" fontId="1" fillId="0" borderId="0" xfId="0" applyFont="1" applyAlignment="1">
      <alignment horizontal="right" indent="1"/>
    </xf>
    <xf numFmtId="0" fontId="0" fillId="0" borderId="0" xfId="0" applyAlignment="1">
      <alignment horizontal="left" inden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workbookViewId="0">
      <selection activeCell="B3" sqref="B3"/>
    </sheetView>
  </sheetViews>
  <sheetFormatPr defaultColWidth="9.140625" defaultRowHeight="15" x14ac:dyDescent="0.25"/>
  <cols>
    <col min="1" max="1" width="14.7109375" customWidth="1"/>
    <col min="2" max="2" width="12.140625" bestFit="1" customWidth="1"/>
  </cols>
  <sheetData>
    <row r="1" spans="1:4" ht="18.75" x14ac:dyDescent="0.3">
      <c r="A1" s="3" t="s">
        <v>51</v>
      </c>
    </row>
    <row r="3" spans="1:4" x14ac:dyDescent="0.25">
      <c r="A3" s="2">
        <v>-3</v>
      </c>
      <c r="B3" s="18" t="str">
        <f>IF(AND(A3&gt;=1,A3&lt;=3),A3,"")</f>
        <v/>
      </c>
      <c r="D3" s="1" t="s">
        <v>55</v>
      </c>
    </row>
    <row r="4" spans="1:4" x14ac:dyDescent="0.25">
      <c r="A4" s="2">
        <v>-2</v>
      </c>
      <c r="B4" s="19" t="str">
        <f t="shared" ref="B4:B12" si="0">IF(AND(A4&gt;=1,A4&lt;=3),A4,"")</f>
        <v/>
      </c>
      <c r="D4" t="s">
        <v>64</v>
      </c>
    </row>
    <row r="5" spans="1:4" x14ac:dyDescent="0.25">
      <c r="A5" s="2">
        <v>-1</v>
      </c>
      <c r="B5" s="19" t="str">
        <f t="shared" si="0"/>
        <v/>
      </c>
      <c r="D5" t="s">
        <v>62</v>
      </c>
    </row>
    <row r="6" spans="1:4" x14ac:dyDescent="0.25">
      <c r="A6" s="2">
        <v>0</v>
      </c>
      <c r="B6" s="19" t="str">
        <f t="shared" si="0"/>
        <v/>
      </c>
    </row>
    <row r="7" spans="1:4" x14ac:dyDescent="0.25">
      <c r="A7" s="2">
        <v>1</v>
      </c>
      <c r="B7" s="19">
        <f t="shared" si="0"/>
        <v>1</v>
      </c>
    </row>
    <row r="8" spans="1:4" x14ac:dyDescent="0.25">
      <c r="A8" s="2">
        <v>2</v>
      </c>
      <c r="B8" s="19">
        <f t="shared" si="0"/>
        <v>2</v>
      </c>
    </row>
    <row r="9" spans="1:4" x14ac:dyDescent="0.25">
      <c r="A9" s="2">
        <v>3</v>
      </c>
      <c r="B9" s="19">
        <f t="shared" si="0"/>
        <v>3</v>
      </c>
    </row>
    <row r="10" spans="1:4" x14ac:dyDescent="0.25">
      <c r="A10" s="2">
        <v>4</v>
      </c>
      <c r="B10" s="19" t="str">
        <f t="shared" si="0"/>
        <v/>
      </c>
    </row>
    <row r="11" spans="1:4" x14ac:dyDescent="0.25">
      <c r="A11" s="2">
        <v>5</v>
      </c>
      <c r="B11" s="19" t="str">
        <f t="shared" si="0"/>
        <v/>
      </c>
    </row>
    <row r="12" spans="1:4" x14ac:dyDescent="0.25">
      <c r="A12" s="2">
        <v>6</v>
      </c>
      <c r="B12" s="20" t="str">
        <f t="shared" si="0"/>
        <v/>
      </c>
    </row>
  </sheetData>
  <printOptions horizontalCentered="1"/>
  <pageMargins left="0.7" right="0.7" top="0.75" bottom="0.75" header="0.3" footer="0.3"/>
  <pageSetup paperSize="9" scale="84" orientation="portrait" verticalDpi="0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11"/>
  <sheetViews>
    <sheetView workbookViewId="0">
      <selection activeCell="D24" sqref="D24"/>
    </sheetView>
  </sheetViews>
  <sheetFormatPr defaultColWidth="9.140625" defaultRowHeight="15" outlineLevelRow="1" x14ac:dyDescent="0.25"/>
  <cols>
    <col min="1" max="1" width="14.7109375" customWidth="1"/>
    <col min="2" max="2" width="12.140625" bestFit="1" customWidth="1"/>
    <col min="3" max="3" width="12.28515625" bestFit="1" customWidth="1"/>
    <col min="4" max="4" width="13.28515625" customWidth="1"/>
    <col min="5" max="5" width="10.28515625" customWidth="1"/>
    <col min="6" max="6" width="15" bestFit="1" customWidth="1"/>
    <col min="7" max="8" width="10.28515625" customWidth="1"/>
  </cols>
  <sheetData>
    <row r="1" spans="1:7" ht="18.75" x14ac:dyDescent="0.3">
      <c r="A1" s="3" t="s">
        <v>63</v>
      </c>
    </row>
    <row r="3" spans="1:7" x14ac:dyDescent="0.25">
      <c r="A3" s="2">
        <v>-4</v>
      </c>
      <c r="B3" s="18">
        <f>IF(OR(A3&lt;-2,A3&gt;3),A3,"no interesa")</f>
        <v>-4</v>
      </c>
      <c r="D3" s="1" t="s">
        <v>55</v>
      </c>
    </row>
    <row r="4" spans="1:7" x14ac:dyDescent="0.25">
      <c r="A4" s="2">
        <v>-3</v>
      </c>
      <c r="B4" s="19">
        <f t="shared" ref="B4:B12" si="0">IF(OR(A4&lt;-2,A4&gt;3),A4,"no interesa")</f>
        <v>-3</v>
      </c>
      <c r="D4" t="s">
        <v>26</v>
      </c>
    </row>
    <row r="5" spans="1:7" x14ac:dyDescent="0.25">
      <c r="A5" s="2">
        <v>-2</v>
      </c>
      <c r="B5" s="19" t="str">
        <f t="shared" si="0"/>
        <v>no interesa</v>
      </c>
      <c r="D5" t="s">
        <v>27</v>
      </c>
    </row>
    <row r="6" spans="1:7" x14ac:dyDescent="0.25">
      <c r="A6" s="2">
        <v>-1</v>
      </c>
      <c r="B6" s="19" t="str">
        <f t="shared" si="0"/>
        <v>no interesa</v>
      </c>
      <c r="D6" t="s">
        <v>28</v>
      </c>
    </row>
    <row r="7" spans="1:7" x14ac:dyDescent="0.25">
      <c r="A7" s="2">
        <v>0</v>
      </c>
      <c r="B7" s="19" t="str">
        <f t="shared" si="0"/>
        <v>no interesa</v>
      </c>
    </row>
    <row r="8" spans="1:7" x14ac:dyDescent="0.25">
      <c r="A8" s="2">
        <v>1</v>
      </c>
      <c r="B8" s="19" t="str">
        <f t="shared" si="0"/>
        <v>no interesa</v>
      </c>
    </row>
    <row r="9" spans="1:7" x14ac:dyDescent="0.25">
      <c r="A9" s="2">
        <v>2</v>
      </c>
      <c r="B9" s="19" t="str">
        <f t="shared" si="0"/>
        <v>no interesa</v>
      </c>
    </row>
    <row r="10" spans="1:7" x14ac:dyDescent="0.25">
      <c r="A10" s="2">
        <v>3</v>
      </c>
      <c r="B10" s="19" t="str">
        <f t="shared" si="0"/>
        <v>no interesa</v>
      </c>
    </row>
    <row r="11" spans="1:7" x14ac:dyDescent="0.25">
      <c r="A11" s="2">
        <v>4</v>
      </c>
      <c r="B11" s="19">
        <f t="shared" si="0"/>
        <v>4</v>
      </c>
    </row>
    <row r="12" spans="1:7" x14ac:dyDescent="0.25">
      <c r="A12" s="2">
        <v>5</v>
      </c>
      <c r="B12" s="20">
        <f t="shared" si="0"/>
        <v>5</v>
      </c>
    </row>
    <row r="14" spans="1:7" ht="15.75" x14ac:dyDescent="0.25">
      <c r="A14" s="4" t="s">
        <v>2</v>
      </c>
      <c r="G14" s="1"/>
    </row>
    <row r="15" spans="1:7" ht="15.75" outlineLevel="1" x14ac:dyDescent="0.25">
      <c r="A15" s="4" t="s">
        <v>42</v>
      </c>
      <c r="F15" s="1"/>
      <c r="G15" s="1"/>
    </row>
    <row r="16" spans="1:7" ht="15.75" outlineLevel="1" x14ac:dyDescent="0.25">
      <c r="A16" s="9" t="s">
        <v>43</v>
      </c>
      <c r="F16" s="1"/>
      <c r="G16" s="1"/>
    </row>
    <row r="17" spans="1:11" ht="15.75" outlineLevel="1" x14ac:dyDescent="0.25">
      <c r="A17" s="9" t="s">
        <v>29</v>
      </c>
      <c r="F17" s="1"/>
      <c r="G17" s="1"/>
    </row>
    <row r="18" spans="1:11" ht="15.75" outlineLevel="1" x14ac:dyDescent="0.25">
      <c r="A18" s="9" t="s">
        <v>44</v>
      </c>
      <c r="F18" s="1"/>
      <c r="G18" s="1"/>
    </row>
    <row r="19" spans="1:11" ht="15.75" outlineLevel="1" x14ac:dyDescent="0.25">
      <c r="A19" s="9" t="s">
        <v>45</v>
      </c>
      <c r="F19" s="1"/>
      <c r="G19" s="1"/>
    </row>
    <row r="20" spans="1:11" outlineLevel="1" x14ac:dyDescent="0.25"/>
    <row r="21" spans="1:11" outlineLevel="1" x14ac:dyDescent="0.25">
      <c r="A21" s="1" t="s">
        <v>60</v>
      </c>
      <c r="D21" s="29">
        <f>D22/C22</f>
        <v>0.8406521751251026</v>
      </c>
    </row>
    <row r="22" spans="1:11" outlineLevel="1" x14ac:dyDescent="0.25">
      <c r="C22" s="22">
        <f>SUM(C24:C111)</f>
        <v>206260.54999999996</v>
      </c>
      <c r="D22" s="22">
        <f>SUM(D24:D111)</f>
        <v>173393.37999999995</v>
      </c>
      <c r="F22" s="1" t="s">
        <v>21</v>
      </c>
      <c r="G22" s="1"/>
      <c r="H22" t="s">
        <v>58</v>
      </c>
    </row>
    <row r="23" spans="1:11" outlineLevel="1" x14ac:dyDescent="0.25">
      <c r="A23" s="1" t="s">
        <v>18</v>
      </c>
      <c r="B23" s="1" t="s">
        <v>19</v>
      </c>
      <c r="C23" s="1" t="s">
        <v>20</v>
      </c>
      <c r="D23" s="1" t="s">
        <v>32</v>
      </c>
      <c r="F23" t="s">
        <v>22</v>
      </c>
      <c r="G23" s="23">
        <f>COUNTIF(C24:C111,"&lt;&gt;0")</f>
        <v>70</v>
      </c>
      <c r="H23" s="5" t="s">
        <v>59</v>
      </c>
    </row>
    <row r="24" spans="1:11" outlineLevel="1" x14ac:dyDescent="0.25">
      <c r="A24" s="5">
        <v>430000001</v>
      </c>
      <c r="B24" t="s">
        <v>3</v>
      </c>
      <c r="C24" s="6">
        <v>2614.25</v>
      </c>
      <c r="D24" s="6" t="str">
        <f>IF(OR(C24&lt;-1000,C24&gt;3000),C24,"")</f>
        <v/>
      </c>
      <c r="E24" s="6"/>
      <c r="F24" t="s">
        <v>23</v>
      </c>
      <c r="G24" s="23">
        <f>COUNT(D24:D111)</f>
        <v>37</v>
      </c>
      <c r="H24" s="21">
        <f>G24/G23</f>
        <v>0.52857142857142858</v>
      </c>
      <c r="I24" s="8"/>
    </row>
    <row r="25" spans="1:11" outlineLevel="1" x14ac:dyDescent="0.25">
      <c r="A25" s="5">
        <f>A24+1</f>
        <v>430000002</v>
      </c>
      <c r="B25" t="s">
        <v>4</v>
      </c>
      <c r="C25" s="6">
        <v>6484.41</v>
      </c>
      <c r="D25" s="6">
        <f t="shared" ref="D25:D88" si="1">IF(OR(C25&lt;-1000,C25&gt;3000),C25,"")</f>
        <v>6484.41</v>
      </c>
      <c r="E25" s="6"/>
      <c r="I25" s="8"/>
    </row>
    <row r="26" spans="1:11" outlineLevel="1" x14ac:dyDescent="0.25">
      <c r="A26" s="5">
        <f t="shared" ref="A26:A39" si="2">A25+1</f>
        <v>430000003</v>
      </c>
      <c r="B26" t="s">
        <v>5</v>
      </c>
      <c r="C26" s="6">
        <v>1191.2</v>
      </c>
      <c r="D26" s="6" t="str">
        <f t="shared" si="1"/>
        <v/>
      </c>
      <c r="E26" s="6"/>
      <c r="F26" s="1" t="s">
        <v>31</v>
      </c>
      <c r="G26" s="8"/>
      <c r="H26" s="8"/>
      <c r="I26" s="2"/>
    </row>
    <row r="27" spans="1:11" outlineLevel="1" x14ac:dyDescent="0.25">
      <c r="A27" s="5">
        <f t="shared" si="2"/>
        <v>430000004</v>
      </c>
      <c r="B27" t="s">
        <v>6</v>
      </c>
      <c r="C27" s="6">
        <v>5687.25</v>
      </c>
      <c r="D27" s="6">
        <f t="shared" si="1"/>
        <v>5687.25</v>
      </c>
      <c r="E27" s="6"/>
      <c r="F27" s="33" t="s">
        <v>30</v>
      </c>
      <c r="G27" s="30"/>
      <c r="H27" s="31"/>
    </row>
    <row r="28" spans="1:11" outlineLevel="1" x14ac:dyDescent="0.25">
      <c r="A28" s="5">
        <f t="shared" si="2"/>
        <v>430000005</v>
      </c>
      <c r="B28" t="s">
        <v>7</v>
      </c>
      <c r="C28" s="6">
        <v>0</v>
      </c>
      <c r="D28" s="6" t="str">
        <f t="shared" si="1"/>
        <v/>
      </c>
      <c r="E28" s="6"/>
      <c r="G28" s="2"/>
      <c r="H28" s="2"/>
      <c r="I28" s="8"/>
      <c r="J28" s="8"/>
      <c r="K28" s="8"/>
    </row>
    <row r="29" spans="1:11" outlineLevel="1" x14ac:dyDescent="0.25">
      <c r="A29" s="5">
        <f t="shared" si="2"/>
        <v>430000006</v>
      </c>
      <c r="B29" t="s">
        <v>8</v>
      </c>
      <c r="C29" s="6">
        <v>-825.73</v>
      </c>
      <c r="D29" s="6" t="str">
        <f t="shared" si="1"/>
        <v/>
      </c>
      <c r="E29" s="6"/>
      <c r="F29" t="s">
        <v>24</v>
      </c>
      <c r="G29" s="24">
        <v>0.8</v>
      </c>
      <c r="H29" s="26">
        <f>D21</f>
        <v>0.8406521751251026</v>
      </c>
      <c r="I29" s="8"/>
      <c r="J29" s="8"/>
      <c r="K29" s="8"/>
    </row>
    <row r="30" spans="1:11" outlineLevel="1" x14ac:dyDescent="0.25">
      <c r="A30" s="5">
        <f t="shared" si="2"/>
        <v>430000007</v>
      </c>
      <c r="B30" t="s">
        <v>9</v>
      </c>
      <c r="C30" s="6">
        <v>3022.21</v>
      </c>
      <c r="D30" s="6">
        <f t="shared" si="1"/>
        <v>3022.21</v>
      </c>
      <c r="E30" s="6"/>
      <c r="F30" t="s">
        <v>25</v>
      </c>
      <c r="G30" s="24">
        <v>0.2</v>
      </c>
      <c r="H30" s="27">
        <f>H24</f>
        <v>0.52857142857142858</v>
      </c>
      <c r="J30" s="2"/>
      <c r="K30" s="2"/>
    </row>
    <row r="31" spans="1:11" outlineLevel="1" x14ac:dyDescent="0.25">
      <c r="A31" s="5">
        <f t="shared" si="2"/>
        <v>430000008</v>
      </c>
      <c r="B31" t="s">
        <v>10</v>
      </c>
      <c r="C31" s="6">
        <v>6374.63</v>
      </c>
      <c r="D31" s="6">
        <f t="shared" si="1"/>
        <v>6374.63</v>
      </c>
      <c r="E31" s="6"/>
      <c r="G31" s="25">
        <f>G29/G30</f>
        <v>4</v>
      </c>
      <c r="H31" s="28">
        <f>ROUND(H29/H30,1)</f>
        <v>1.6</v>
      </c>
    </row>
    <row r="32" spans="1:11" outlineLevel="1" x14ac:dyDescent="0.25">
      <c r="A32" s="5">
        <f t="shared" si="2"/>
        <v>430000009</v>
      </c>
      <c r="B32" t="s">
        <v>11</v>
      </c>
      <c r="C32" s="6">
        <v>5081.18</v>
      </c>
      <c r="D32" s="6">
        <f t="shared" si="1"/>
        <v>5081.18</v>
      </c>
      <c r="E32" s="6"/>
      <c r="J32" s="8"/>
      <c r="K32" s="8"/>
    </row>
    <row r="33" spans="1:11" outlineLevel="1" x14ac:dyDescent="0.25">
      <c r="A33" s="5">
        <f t="shared" si="2"/>
        <v>430000010</v>
      </c>
      <c r="B33" t="s">
        <v>12</v>
      </c>
      <c r="C33" s="6">
        <v>-1007.77</v>
      </c>
      <c r="D33" s="6">
        <f t="shared" si="1"/>
        <v>-1007.77</v>
      </c>
      <c r="E33" s="6"/>
      <c r="J33" s="8"/>
      <c r="K33" s="8"/>
    </row>
    <row r="34" spans="1:11" outlineLevel="1" x14ac:dyDescent="0.25">
      <c r="A34" s="5">
        <f t="shared" si="2"/>
        <v>430000011</v>
      </c>
      <c r="B34" t="s">
        <v>13</v>
      </c>
      <c r="C34" s="6">
        <v>6341.83</v>
      </c>
      <c r="D34" s="6">
        <f t="shared" si="1"/>
        <v>6341.83</v>
      </c>
      <c r="E34" s="6"/>
      <c r="G34" s="2"/>
      <c r="H34" s="2"/>
      <c r="I34" s="2"/>
      <c r="J34" s="2"/>
      <c r="K34" s="2"/>
    </row>
    <row r="35" spans="1:11" outlineLevel="1" x14ac:dyDescent="0.25">
      <c r="A35" s="5">
        <f t="shared" si="2"/>
        <v>430000012</v>
      </c>
      <c r="B35" t="s">
        <v>14</v>
      </c>
      <c r="C35" s="6">
        <v>3710.26</v>
      </c>
      <c r="D35" s="6">
        <f t="shared" si="1"/>
        <v>3710.26</v>
      </c>
      <c r="E35" s="6"/>
    </row>
    <row r="36" spans="1:11" outlineLevel="1" x14ac:dyDescent="0.25">
      <c r="A36" s="5">
        <f t="shared" si="2"/>
        <v>430000013</v>
      </c>
      <c r="B36" t="s">
        <v>15</v>
      </c>
      <c r="C36" s="6">
        <v>6444.64</v>
      </c>
      <c r="D36" s="6">
        <f t="shared" si="1"/>
        <v>6444.64</v>
      </c>
      <c r="E36" s="6"/>
    </row>
    <row r="37" spans="1:11" outlineLevel="1" x14ac:dyDescent="0.25">
      <c r="A37" s="5">
        <f t="shared" si="2"/>
        <v>430000014</v>
      </c>
      <c r="B37" t="s">
        <v>16</v>
      </c>
      <c r="C37" s="6">
        <v>192.18</v>
      </c>
      <c r="D37" s="6" t="str">
        <f t="shared" si="1"/>
        <v/>
      </c>
      <c r="E37" s="6"/>
    </row>
    <row r="38" spans="1:11" outlineLevel="1" x14ac:dyDescent="0.25">
      <c r="A38" s="5">
        <f t="shared" si="2"/>
        <v>430000015</v>
      </c>
      <c r="B38" t="s">
        <v>17</v>
      </c>
      <c r="C38" s="6">
        <v>5341.71</v>
      </c>
      <c r="D38" s="6">
        <f t="shared" si="1"/>
        <v>5341.71</v>
      </c>
      <c r="E38" s="6"/>
    </row>
    <row r="39" spans="1:11" outlineLevel="1" x14ac:dyDescent="0.25">
      <c r="A39" s="5">
        <f t="shared" si="2"/>
        <v>430000016</v>
      </c>
      <c r="B39" t="str">
        <f>"Cliente "&amp;RIGHT(A39,2)</f>
        <v>Cliente 16</v>
      </c>
      <c r="C39" s="6">
        <v>-234.63</v>
      </c>
      <c r="D39" s="6" t="str">
        <f t="shared" si="1"/>
        <v/>
      </c>
      <c r="E39" s="6"/>
    </row>
    <row r="40" spans="1:11" outlineLevel="1" x14ac:dyDescent="0.25">
      <c r="A40" s="5">
        <f t="shared" ref="A40:A103" si="3">A39+1</f>
        <v>430000017</v>
      </c>
      <c r="B40" t="str">
        <f t="shared" ref="B40:B103" si="4">"Cliente "&amp;RIGHT(A40,2)</f>
        <v>Cliente 17</v>
      </c>
      <c r="C40" s="6">
        <v>5308.06</v>
      </c>
      <c r="D40" s="6">
        <f t="shared" si="1"/>
        <v>5308.06</v>
      </c>
      <c r="E40" s="6"/>
    </row>
    <row r="41" spans="1:11" outlineLevel="1" x14ac:dyDescent="0.25">
      <c r="A41" s="5">
        <f t="shared" si="3"/>
        <v>430000018</v>
      </c>
      <c r="B41" t="str">
        <f t="shared" si="4"/>
        <v>Cliente 18</v>
      </c>
      <c r="C41" s="6">
        <v>3327.66</v>
      </c>
      <c r="D41" s="6">
        <f t="shared" si="1"/>
        <v>3327.66</v>
      </c>
      <c r="E41" s="6"/>
    </row>
    <row r="42" spans="1:11" outlineLevel="1" x14ac:dyDescent="0.25">
      <c r="A42" s="5">
        <f t="shared" si="3"/>
        <v>430000019</v>
      </c>
      <c r="B42" t="str">
        <f t="shared" si="4"/>
        <v>Cliente 19</v>
      </c>
      <c r="C42" s="6">
        <v>0</v>
      </c>
      <c r="D42" s="6" t="str">
        <f t="shared" si="1"/>
        <v/>
      </c>
      <c r="E42" s="6"/>
    </row>
    <row r="43" spans="1:11" outlineLevel="1" x14ac:dyDescent="0.25">
      <c r="A43" s="5">
        <f t="shared" si="3"/>
        <v>430000020</v>
      </c>
      <c r="B43" t="str">
        <f t="shared" si="4"/>
        <v>Cliente 20</v>
      </c>
      <c r="C43" s="6">
        <v>0</v>
      </c>
      <c r="D43" s="6" t="str">
        <f t="shared" si="1"/>
        <v/>
      </c>
      <c r="E43" s="6"/>
    </row>
    <row r="44" spans="1:11" outlineLevel="1" x14ac:dyDescent="0.25">
      <c r="A44" s="5">
        <f t="shared" si="3"/>
        <v>430000021</v>
      </c>
      <c r="B44" t="str">
        <f t="shared" si="4"/>
        <v>Cliente 21</v>
      </c>
      <c r="C44" s="6">
        <v>0</v>
      </c>
      <c r="D44" s="6" t="str">
        <f t="shared" si="1"/>
        <v/>
      </c>
      <c r="E44" s="6"/>
    </row>
    <row r="45" spans="1:11" outlineLevel="1" x14ac:dyDescent="0.25">
      <c r="A45" s="5">
        <f t="shared" si="3"/>
        <v>430000022</v>
      </c>
      <c r="B45" t="str">
        <f t="shared" si="4"/>
        <v>Cliente 22</v>
      </c>
      <c r="C45" s="6">
        <v>1793.14</v>
      </c>
      <c r="D45" s="6" t="str">
        <f t="shared" si="1"/>
        <v/>
      </c>
      <c r="E45" s="6"/>
    </row>
    <row r="46" spans="1:11" outlineLevel="1" x14ac:dyDescent="0.25">
      <c r="A46" s="5">
        <f t="shared" si="3"/>
        <v>430000023</v>
      </c>
      <c r="B46" t="str">
        <f t="shared" si="4"/>
        <v>Cliente 23</v>
      </c>
      <c r="C46" s="6">
        <v>0</v>
      </c>
      <c r="D46" s="6" t="str">
        <f t="shared" si="1"/>
        <v/>
      </c>
      <c r="E46" s="6"/>
    </row>
    <row r="47" spans="1:11" outlineLevel="1" x14ac:dyDescent="0.25">
      <c r="A47" s="5">
        <f t="shared" si="3"/>
        <v>430000024</v>
      </c>
      <c r="B47" t="str">
        <f t="shared" si="4"/>
        <v>Cliente 24</v>
      </c>
      <c r="C47" s="6">
        <v>2861.8</v>
      </c>
      <c r="D47" s="6" t="str">
        <f t="shared" si="1"/>
        <v/>
      </c>
      <c r="E47" s="6"/>
    </row>
    <row r="48" spans="1:11" outlineLevel="1" x14ac:dyDescent="0.25">
      <c r="A48" s="5">
        <f t="shared" si="3"/>
        <v>430000025</v>
      </c>
      <c r="B48" t="str">
        <f t="shared" si="4"/>
        <v>Cliente 25</v>
      </c>
      <c r="C48" s="6">
        <v>2754.44</v>
      </c>
      <c r="D48" s="6" t="str">
        <f t="shared" si="1"/>
        <v/>
      </c>
      <c r="E48" s="6"/>
    </row>
    <row r="49" spans="1:5" outlineLevel="1" x14ac:dyDescent="0.25">
      <c r="A49" s="5">
        <f t="shared" si="3"/>
        <v>430000026</v>
      </c>
      <c r="B49" t="str">
        <f t="shared" si="4"/>
        <v>Cliente 26</v>
      </c>
      <c r="C49" s="6">
        <v>980.19</v>
      </c>
      <c r="D49" s="6" t="str">
        <f t="shared" si="1"/>
        <v/>
      </c>
      <c r="E49" s="6"/>
    </row>
    <row r="50" spans="1:5" outlineLevel="1" x14ac:dyDescent="0.25">
      <c r="A50" s="5">
        <f t="shared" si="3"/>
        <v>430000027</v>
      </c>
      <c r="B50" t="str">
        <f t="shared" si="4"/>
        <v>Cliente 27</v>
      </c>
      <c r="C50" s="6">
        <v>4207.83</v>
      </c>
      <c r="D50" s="6">
        <f t="shared" si="1"/>
        <v>4207.83</v>
      </c>
      <c r="E50" s="6"/>
    </row>
    <row r="51" spans="1:5" outlineLevel="1" x14ac:dyDescent="0.25">
      <c r="A51" s="5">
        <f t="shared" si="3"/>
        <v>430000028</v>
      </c>
      <c r="B51" t="str">
        <f t="shared" si="4"/>
        <v>Cliente 28</v>
      </c>
      <c r="C51" s="6">
        <v>2157.1799999999998</v>
      </c>
      <c r="D51" s="6" t="str">
        <f t="shared" si="1"/>
        <v/>
      </c>
      <c r="E51" s="6"/>
    </row>
    <row r="52" spans="1:5" outlineLevel="1" x14ac:dyDescent="0.25">
      <c r="A52" s="5">
        <f t="shared" si="3"/>
        <v>430000029</v>
      </c>
      <c r="B52" t="str">
        <f t="shared" si="4"/>
        <v>Cliente 29</v>
      </c>
      <c r="C52" s="6">
        <v>162.47999999999999</v>
      </c>
      <c r="D52" s="6" t="str">
        <f t="shared" si="1"/>
        <v/>
      </c>
      <c r="E52" s="6"/>
    </row>
    <row r="53" spans="1:5" outlineLevel="1" x14ac:dyDescent="0.25">
      <c r="A53" s="5">
        <f t="shared" si="3"/>
        <v>430000030</v>
      </c>
      <c r="B53" t="str">
        <f t="shared" si="4"/>
        <v>Cliente 30</v>
      </c>
      <c r="C53" s="6">
        <v>4665.97</v>
      </c>
      <c r="D53" s="6">
        <f t="shared" si="1"/>
        <v>4665.97</v>
      </c>
      <c r="E53" s="6"/>
    </row>
    <row r="54" spans="1:5" outlineLevel="1" x14ac:dyDescent="0.25">
      <c r="A54" s="5">
        <f t="shared" si="3"/>
        <v>430000031</v>
      </c>
      <c r="B54" t="str">
        <f t="shared" si="4"/>
        <v>Cliente 31</v>
      </c>
      <c r="C54" s="6">
        <v>-262.62</v>
      </c>
      <c r="D54" s="6" t="str">
        <f t="shared" si="1"/>
        <v/>
      </c>
      <c r="E54" s="6"/>
    </row>
    <row r="55" spans="1:5" outlineLevel="1" x14ac:dyDescent="0.25">
      <c r="A55" s="5">
        <f t="shared" si="3"/>
        <v>430000032</v>
      </c>
      <c r="B55" t="str">
        <f t="shared" si="4"/>
        <v>Cliente 32</v>
      </c>
      <c r="C55" s="6">
        <v>2000.12</v>
      </c>
      <c r="D55" s="6" t="str">
        <f t="shared" si="1"/>
        <v/>
      </c>
      <c r="E55" s="6"/>
    </row>
    <row r="56" spans="1:5" outlineLevel="1" x14ac:dyDescent="0.25">
      <c r="A56" s="5">
        <f t="shared" si="3"/>
        <v>430000033</v>
      </c>
      <c r="B56" t="str">
        <f t="shared" si="4"/>
        <v>Cliente 33</v>
      </c>
      <c r="C56" s="6">
        <v>6350.57</v>
      </c>
      <c r="D56" s="6">
        <f t="shared" si="1"/>
        <v>6350.57</v>
      </c>
      <c r="E56" s="6"/>
    </row>
    <row r="57" spans="1:5" outlineLevel="1" x14ac:dyDescent="0.25">
      <c r="A57" s="5">
        <f t="shared" si="3"/>
        <v>430000034</v>
      </c>
      <c r="B57" t="str">
        <f t="shared" si="4"/>
        <v>Cliente 34</v>
      </c>
      <c r="C57" s="6">
        <v>1831.87</v>
      </c>
      <c r="D57" s="6" t="str">
        <f t="shared" si="1"/>
        <v/>
      </c>
      <c r="E57" s="6"/>
    </row>
    <row r="58" spans="1:5" outlineLevel="1" x14ac:dyDescent="0.25">
      <c r="A58" s="5">
        <f t="shared" si="3"/>
        <v>430000035</v>
      </c>
      <c r="B58" t="str">
        <f t="shared" si="4"/>
        <v>Cliente 35</v>
      </c>
      <c r="C58" s="6">
        <v>1894.75</v>
      </c>
      <c r="D58" s="6" t="str">
        <f t="shared" si="1"/>
        <v/>
      </c>
      <c r="E58" s="6"/>
    </row>
    <row r="59" spans="1:5" outlineLevel="1" x14ac:dyDescent="0.25">
      <c r="A59" s="5">
        <f t="shared" si="3"/>
        <v>430000036</v>
      </c>
      <c r="B59" t="str">
        <f t="shared" si="4"/>
        <v>Cliente 36</v>
      </c>
      <c r="C59" s="6">
        <v>957.86</v>
      </c>
      <c r="D59" s="6" t="str">
        <f t="shared" si="1"/>
        <v/>
      </c>
      <c r="E59" s="6"/>
    </row>
    <row r="60" spans="1:5" outlineLevel="1" x14ac:dyDescent="0.25">
      <c r="A60" s="5">
        <f t="shared" si="3"/>
        <v>430000037</v>
      </c>
      <c r="B60" t="str">
        <f t="shared" si="4"/>
        <v>Cliente 37</v>
      </c>
      <c r="C60" s="6">
        <v>3724.52</v>
      </c>
      <c r="D60" s="6">
        <f t="shared" si="1"/>
        <v>3724.52</v>
      </c>
      <c r="E60" s="6"/>
    </row>
    <row r="61" spans="1:5" outlineLevel="1" x14ac:dyDescent="0.25">
      <c r="A61" s="5">
        <f t="shared" si="3"/>
        <v>430000038</v>
      </c>
      <c r="B61" t="str">
        <f t="shared" si="4"/>
        <v>Cliente 38</v>
      </c>
      <c r="C61" s="6">
        <v>3574.76</v>
      </c>
      <c r="D61" s="6">
        <f t="shared" si="1"/>
        <v>3574.76</v>
      </c>
      <c r="E61" s="6"/>
    </row>
    <row r="62" spans="1:5" outlineLevel="1" x14ac:dyDescent="0.25">
      <c r="A62" s="5">
        <f t="shared" si="3"/>
        <v>430000039</v>
      </c>
      <c r="B62" t="str">
        <f t="shared" si="4"/>
        <v>Cliente 39</v>
      </c>
      <c r="C62" s="6">
        <v>6092.6</v>
      </c>
      <c r="D62" s="6">
        <f t="shared" si="1"/>
        <v>6092.6</v>
      </c>
      <c r="E62" s="6"/>
    </row>
    <row r="63" spans="1:5" outlineLevel="1" x14ac:dyDescent="0.25">
      <c r="A63" s="5">
        <f t="shared" si="3"/>
        <v>430000040</v>
      </c>
      <c r="B63" t="str">
        <f t="shared" si="4"/>
        <v>Cliente 40</v>
      </c>
      <c r="C63" s="6">
        <v>3265.95</v>
      </c>
      <c r="D63" s="6">
        <f t="shared" si="1"/>
        <v>3265.95</v>
      </c>
      <c r="E63" s="6"/>
    </row>
    <row r="64" spans="1:5" outlineLevel="1" x14ac:dyDescent="0.25">
      <c r="A64" s="5">
        <f t="shared" si="3"/>
        <v>430000041</v>
      </c>
      <c r="B64" t="str">
        <f t="shared" si="4"/>
        <v>Cliente 41</v>
      </c>
      <c r="C64" s="6">
        <v>0</v>
      </c>
      <c r="D64" s="6" t="str">
        <f t="shared" si="1"/>
        <v/>
      </c>
      <c r="E64" s="6"/>
    </row>
    <row r="65" spans="1:5" outlineLevel="1" x14ac:dyDescent="0.25">
      <c r="A65" s="5">
        <f t="shared" si="3"/>
        <v>430000042</v>
      </c>
      <c r="B65" t="str">
        <f t="shared" si="4"/>
        <v>Cliente 42</v>
      </c>
      <c r="C65" s="6">
        <v>4338.51</v>
      </c>
      <c r="D65" s="6">
        <f t="shared" si="1"/>
        <v>4338.51</v>
      </c>
      <c r="E65" s="6"/>
    </row>
    <row r="66" spans="1:5" outlineLevel="1" x14ac:dyDescent="0.25">
      <c r="A66" s="5">
        <f t="shared" si="3"/>
        <v>430000043</v>
      </c>
      <c r="B66" t="str">
        <f t="shared" si="4"/>
        <v>Cliente 43</v>
      </c>
      <c r="C66" s="6">
        <v>0</v>
      </c>
      <c r="D66" s="6" t="str">
        <f t="shared" si="1"/>
        <v/>
      </c>
      <c r="E66" s="6"/>
    </row>
    <row r="67" spans="1:5" outlineLevel="1" x14ac:dyDescent="0.25">
      <c r="A67" s="5">
        <f t="shared" si="3"/>
        <v>430000044</v>
      </c>
      <c r="B67" t="str">
        <f t="shared" si="4"/>
        <v>Cliente 44</v>
      </c>
      <c r="C67" s="6">
        <v>5841.87</v>
      </c>
      <c r="D67" s="6">
        <f t="shared" si="1"/>
        <v>5841.87</v>
      </c>
      <c r="E67" s="6"/>
    </row>
    <row r="68" spans="1:5" outlineLevel="1" x14ac:dyDescent="0.25">
      <c r="A68" s="5">
        <f t="shared" si="3"/>
        <v>430000045</v>
      </c>
      <c r="B68" t="str">
        <f t="shared" si="4"/>
        <v>Cliente 45</v>
      </c>
      <c r="C68" s="6">
        <v>-307.04000000000002</v>
      </c>
      <c r="D68" s="6" t="str">
        <f t="shared" si="1"/>
        <v/>
      </c>
      <c r="E68" s="6"/>
    </row>
    <row r="69" spans="1:5" outlineLevel="1" x14ac:dyDescent="0.25">
      <c r="A69" s="5">
        <f t="shared" si="3"/>
        <v>430000046</v>
      </c>
      <c r="B69" t="str">
        <f t="shared" si="4"/>
        <v>Cliente 46</v>
      </c>
      <c r="C69" s="6">
        <v>0</v>
      </c>
      <c r="D69" s="6" t="str">
        <f t="shared" si="1"/>
        <v/>
      </c>
      <c r="E69" s="6"/>
    </row>
    <row r="70" spans="1:5" outlineLevel="1" x14ac:dyDescent="0.25">
      <c r="A70" s="5">
        <f t="shared" si="3"/>
        <v>430000047</v>
      </c>
      <c r="B70" t="str">
        <f t="shared" si="4"/>
        <v>Cliente 47</v>
      </c>
      <c r="C70" s="6">
        <v>1467.21</v>
      </c>
      <c r="D70" s="6" t="str">
        <f t="shared" si="1"/>
        <v/>
      </c>
      <c r="E70" s="6"/>
    </row>
    <row r="71" spans="1:5" outlineLevel="1" x14ac:dyDescent="0.25">
      <c r="A71" s="5">
        <f t="shared" si="3"/>
        <v>430000048</v>
      </c>
      <c r="B71" t="str">
        <f t="shared" si="4"/>
        <v>Cliente 48</v>
      </c>
      <c r="C71" s="6">
        <v>5405.62</v>
      </c>
      <c r="D71" s="6">
        <f t="shared" si="1"/>
        <v>5405.62</v>
      </c>
      <c r="E71" s="6"/>
    </row>
    <row r="72" spans="1:5" outlineLevel="1" x14ac:dyDescent="0.25">
      <c r="A72" s="5">
        <f t="shared" si="3"/>
        <v>430000049</v>
      </c>
      <c r="B72" t="str">
        <f t="shared" si="4"/>
        <v>Cliente 49</v>
      </c>
      <c r="C72" s="6">
        <v>3054.17</v>
      </c>
      <c r="D72" s="6">
        <f t="shared" si="1"/>
        <v>3054.17</v>
      </c>
      <c r="E72" s="6"/>
    </row>
    <row r="73" spans="1:5" outlineLevel="1" x14ac:dyDescent="0.25">
      <c r="A73" s="5">
        <f t="shared" si="3"/>
        <v>430000050</v>
      </c>
      <c r="B73" t="str">
        <f t="shared" si="4"/>
        <v>Cliente 50</v>
      </c>
      <c r="C73" s="6">
        <v>5766.8</v>
      </c>
      <c r="D73" s="6">
        <f t="shared" si="1"/>
        <v>5766.8</v>
      </c>
      <c r="E73" s="6"/>
    </row>
    <row r="74" spans="1:5" outlineLevel="1" x14ac:dyDescent="0.25">
      <c r="A74" s="5">
        <f t="shared" si="3"/>
        <v>430000051</v>
      </c>
      <c r="B74" t="str">
        <f t="shared" si="4"/>
        <v>Cliente 51</v>
      </c>
      <c r="C74" s="6">
        <v>0</v>
      </c>
      <c r="D74" s="6" t="str">
        <f t="shared" si="1"/>
        <v/>
      </c>
      <c r="E74" s="6"/>
    </row>
    <row r="75" spans="1:5" outlineLevel="1" x14ac:dyDescent="0.25">
      <c r="A75" s="5">
        <f t="shared" si="3"/>
        <v>430000052</v>
      </c>
      <c r="B75" t="str">
        <f t="shared" si="4"/>
        <v>Cliente 52</v>
      </c>
      <c r="C75" s="6">
        <v>5054.76</v>
      </c>
      <c r="D75" s="6">
        <f t="shared" si="1"/>
        <v>5054.76</v>
      </c>
      <c r="E75" s="6"/>
    </row>
    <row r="76" spans="1:5" outlineLevel="1" x14ac:dyDescent="0.25">
      <c r="A76" s="5">
        <f t="shared" si="3"/>
        <v>430000053</v>
      </c>
      <c r="B76" t="str">
        <f t="shared" si="4"/>
        <v>Cliente 53</v>
      </c>
      <c r="C76" s="6">
        <v>-731.28</v>
      </c>
      <c r="D76" s="6" t="str">
        <f t="shared" si="1"/>
        <v/>
      </c>
      <c r="E76" s="6"/>
    </row>
    <row r="77" spans="1:5" outlineLevel="1" x14ac:dyDescent="0.25">
      <c r="A77" s="5">
        <f t="shared" si="3"/>
        <v>430000054</v>
      </c>
      <c r="B77" t="str">
        <f t="shared" si="4"/>
        <v>Cliente 54</v>
      </c>
      <c r="C77" s="6">
        <v>5396.22</v>
      </c>
      <c r="D77" s="6">
        <f t="shared" si="1"/>
        <v>5396.22</v>
      </c>
      <c r="E77" s="6"/>
    </row>
    <row r="78" spans="1:5" outlineLevel="1" x14ac:dyDescent="0.25">
      <c r="A78" s="5">
        <f t="shared" si="3"/>
        <v>430000055</v>
      </c>
      <c r="B78" t="str">
        <f t="shared" si="4"/>
        <v>Cliente 55</v>
      </c>
      <c r="C78" s="6">
        <v>4255.8100000000004</v>
      </c>
      <c r="D78" s="6">
        <f t="shared" si="1"/>
        <v>4255.8100000000004</v>
      </c>
      <c r="E78" s="6"/>
    </row>
    <row r="79" spans="1:5" outlineLevel="1" x14ac:dyDescent="0.25">
      <c r="A79" s="5">
        <f t="shared" si="3"/>
        <v>430000056</v>
      </c>
      <c r="B79" t="str">
        <f t="shared" si="4"/>
        <v>Cliente 56</v>
      </c>
      <c r="C79" s="6">
        <v>2458.31</v>
      </c>
      <c r="D79" s="6" t="str">
        <f t="shared" si="1"/>
        <v/>
      </c>
      <c r="E79" s="6"/>
    </row>
    <row r="80" spans="1:5" outlineLevel="1" x14ac:dyDescent="0.25">
      <c r="A80" s="5">
        <f t="shared" si="3"/>
        <v>430000057</v>
      </c>
      <c r="B80" t="str">
        <f t="shared" si="4"/>
        <v>Cliente 57</v>
      </c>
      <c r="C80" s="6">
        <v>3919.65</v>
      </c>
      <c r="D80" s="6">
        <f t="shared" si="1"/>
        <v>3919.65</v>
      </c>
      <c r="E80" s="6"/>
    </row>
    <row r="81" spans="1:5" outlineLevel="1" x14ac:dyDescent="0.25">
      <c r="A81" s="5">
        <f t="shared" si="3"/>
        <v>430000058</v>
      </c>
      <c r="B81" t="str">
        <f t="shared" si="4"/>
        <v>Cliente 58</v>
      </c>
      <c r="C81" s="6">
        <v>0</v>
      </c>
      <c r="D81" s="6" t="str">
        <f t="shared" si="1"/>
        <v/>
      </c>
      <c r="E81" s="6"/>
    </row>
    <row r="82" spans="1:5" outlineLevel="1" x14ac:dyDescent="0.25">
      <c r="A82" s="5">
        <f t="shared" si="3"/>
        <v>430000059</v>
      </c>
      <c r="B82" t="str">
        <f t="shared" si="4"/>
        <v>Cliente 59</v>
      </c>
      <c r="C82" s="6">
        <v>5131.76</v>
      </c>
      <c r="D82" s="6">
        <f t="shared" si="1"/>
        <v>5131.76</v>
      </c>
      <c r="E82" s="6"/>
    </row>
    <row r="83" spans="1:5" outlineLevel="1" x14ac:dyDescent="0.25">
      <c r="A83" s="5">
        <f t="shared" si="3"/>
        <v>430000060</v>
      </c>
      <c r="B83" t="str">
        <f t="shared" si="4"/>
        <v>Cliente 60</v>
      </c>
      <c r="C83" s="6">
        <v>5856.46</v>
      </c>
      <c r="D83" s="6">
        <f t="shared" si="1"/>
        <v>5856.46</v>
      </c>
      <c r="E83" s="6"/>
    </row>
    <row r="84" spans="1:5" outlineLevel="1" x14ac:dyDescent="0.25">
      <c r="A84" s="5">
        <f t="shared" si="3"/>
        <v>430000061</v>
      </c>
      <c r="B84" t="str">
        <f t="shared" si="4"/>
        <v>Cliente 61</v>
      </c>
      <c r="C84" s="6">
        <v>-364.4</v>
      </c>
      <c r="D84" s="6" t="str">
        <f t="shared" si="1"/>
        <v/>
      </c>
      <c r="E84" s="6"/>
    </row>
    <row r="85" spans="1:5" outlineLevel="1" x14ac:dyDescent="0.25">
      <c r="A85" s="5">
        <f t="shared" si="3"/>
        <v>430000062</v>
      </c>
      <c r="B85" t="str">
        <f t="shared" si="4"/>
        <v>Cliente 62</v>
      </c>
      <c r="C85" s="6">
        <v>3233.47</v>
      </c>
      <c r="D85" s="6">
        <f t="shared" si="1"/>
        <v>3233.47</v>
      </c>
      <c r="E85" s="6"/>
    </row>
    <row r="86" spans="1:5" outlineLevel="1" x14ac:dyDescent="0.25">
      <c r="A86" s="5">
        <f t="shared" si="3"/>
        <v>430000063</v>
      </c>
      <c r="B86" t="str">
        <f t="shared" si="4"/>
        <v>Cliente 63</v>
      </c>
      <c r="C86" s="6">
        <v>5583.52</v>
      </c>
      <c r="D86" s="6">
        <f t="shared" si="1"/>
        <v>5583.52</v>
      </c>
      <c r="E86" s="6"/>
    </row>
    <row r="87" spans="1:5" outlineLevel="1" x14ac:dyDescent="0.25">
      <c r="A87" s="5">
        <f t="shared" si="3"/>
        <v>430000064</v>
      </c>
      <c r="B87" t="str">
        <f t="shared" si="4"/>
        <v>Cliente 64</v>
      </c>
      <c r="C87" s="6">
        <v>0</v>
      </c>
      <c r="D87" s="6" t="str">
        <f t="shared" si="1"/>
        <v/>
      </c>
      <c r="E87" s="6"/>
    </row>
    <row r="88" spans="1:5" outlineLevel="1" x14ac:dyDescent="0.25">
      <c r="A88" s="5">
        <f t="shared" si="3"/>
        <v>430000065</v>
      </c>
      <c r="B88" t="str">
        <f t="shared" si="4"/>
        <v>Cliente 65</v>
      </c>
      <c r="C88" s="6">
        <v>3783.69</v>
      </c>
      <c r="D88" s="6">
        <f t="shared" si="1"/>
        <v>3783.69</v>
      </c>
      <c r="E88" s="6"/>
    </row>
    <row r="89" spans="1:5" outlineLevel="1" x14ac:dyDescent="0.25">
      <c r="A89" s="5">
        <f t="shared" si="3"/>
        <v>430000066</v>
      </c>
      <c r="B89" t="str">
        <f t="shared" si="4"/>
        <v>Cliente 66</v>
      </c>
      <c r="C89" s="6">
        <v>0</v>
      </c>
      <c r="D89" s="6" t="str">
        <f t="shared" ref="D89:D111" si="5">IF(OR(C89&lt;-1000,C89&gt;3000),C89,"")</f>
        <v/>
      </c>
      <c r="E89" s="6"/>
    </row>
    <row r="90" spans="1:5" outlineLevel="1" x14ac:dyDescent="0.25">
      <c r="A90" s="5">
        <f t="shared" si="3"/>
        <v>430000067</v>
      </c>
      <c r="B90" t="str">
        <f t="shared" si="4"/>
        <v>Cliente 67</v>
      </c>
      <c r="C90" s="6">
        <v>2845.56</v>
      </c>
      <c r="D90" s="6" t="str">
        <f t="shared" si="5"/>
        <v/>
      </c>
      <c r="E90" s="6"/>
    </row>
    <row r="91" spans="1:5" outlineLevel="1" x14ac:dyDescent="0.25">
      <c r="A91" s="5">
        <f t="shared" si="3"/>
        <v>430000068</v>
      </c>
      <c r="B91" t="str">
        <f t="shared" si="4"/>
        <v>Cliente 68</v>
      </c>
      <c r="C91" s="6">
        <v>0</v>
      </c>
      <c r="D91" s="6" t="str">
        <f t="shared" si="5"/>
        <v/>
      </c>
      <c r="E91" s="6"/>
    </row>
    <row r="92" spans="1:5" outlineLevel="1" x14ac:dyDescent="0.25">
      <c r="A92" s="5">
        <f t="shared" si="3"/>
        <v>430000069</v>
      </c>
      <c r="B92" t="str">
        <f t="shared" si="4"/>
        <v>Cliente 69</v>
      </c>
      <c r="C92" s="6">
        <v>0</v>
      </c>
      <c r="D92" s="6" t="str">
        <f t="shared" si="5"/>
        <v/>
      </c>
      <c r="E92" s="6"/>
    </row>
    <row r="93" spans="1:5" outlineLevel="1" x14ac:dyDescent="0.25">
      <c r="A93" s="5">
        <f t="shared" si="3"/>
        <v>430000070</v>
      </c>
      <c r="B93" t="str">
        <f t="shared" si="4"/>
        <v>Cliente 70</v>
      </c>
      <c r="C93" s="6">
        <v>199.19</v>
      </c>
      <c r="D93" s="6" t="str">
        <f t="shared" si="5"/>
        <v/>
      </c>
      <c r="E93" s="6"/>
    </row>
    <row r="94" spans="1:5" outlineLevel="1" x14ac:dyDescent="0.25">
      <c r="A94" s="5">
        <f t="shared" si="3"/>
        <v>430000071</v>
      </c>
      <c r="B94" t="str">
        <f t="shared" si="4"/>
        <v>Cliente 71</v>
      </c>
      <c r="C94" s="6">
        <v>-375.29</v>
      </c>
      <c r="D94" s="6" t="str">
        <f t="shared" si="5"/>
        <v/>
      </c>
      <c r="E94" s="6"/>
    </row>
    <row r="95" spans="1:5" outlineLevel="1" x14ac:dyDescent="0.25">
      <c r="A95" s="5">
        <f t="shared" si="3"/>
        <v>430000072</v>
      </c>
      <c r="B95" t="str">
        <f t="shared" si="4"/>
        <v>Cliente 72</v>
      </c>
      <c r="C95" s="6">
        <v>2759.25</v>
      </c>
      <c r="D95" s="6" t="str">
        <f t="shared" si="5"/>
        <v/>
      </c>
      <c r="E95" s="6"/>
    </row>
    <row r="96" spans="1:5" outlineLevel="1" x14ac:dyDescent="0.25">
      <c r="A96" s="5">
        <f t="shared" si="3"/>
        <v>430000073</v>
      </c>
      <c r="B96" t="str">
        <f t="shared" si="4"/>
        <v>Cliente 73</v>
      </c>
      <c r="C96" s="6">
        <v>-96.65</v>
      </c>
      <c r="D96" s="6" t="str">
        <f t="shared" si="5"/>
        <v/>
      </c>
      <c r="E96" s="6"/>
    </row>
    <row r="97" spans="1:5" outlineLevel="1" x14ac:dyDescent="0.25">
      <c r="A97" s="5">
        <f t="shared" si="3"/>
        <v>430000074</v>
      </c>
      <c r="B97" t="str">
        <f t="shared" si="4"/>
        <v>Cliente 74</v>
      </c>
      <c r="C97" s="6">
        <v>4330.47</v>
      </c>
      <c r="D97" s="6">
        <f t="shared" si="5"/>
        <v>4330.47</v>
      </c>
      <c r="E97" s="6"/>
    </row>
    <row r="98" spans="1:5" outlineLevel="1" x14ac:dyDescent="0.25">
      <c r="A98" s="5">
        <f t="shared" si="3"/>
        <v>430000075</v>
      </c>
      <c r="B98" t="str">
        <f t="shared" si="4"/>
        <v>Cliente 75</v>
      </c>
      <c r="C98" s="6">
        <v>908.05</v>
      </c>
      <c r="D98" s="6" t="str">
        <f t="shared" si="5"/>
        <v/>
      </c>
      <c r="E98" s="6"/>
    </row>
    <row r="99" spans="1:5" outlineLevel="1" x14ac:dyDescent="0.25">
      <c r="A99" s="5">
        <f t="shared" si="3"/>
        <v>430000076</v>
      </c>
      <c r="B99" t="str">
        <f t="shared" si="4"/>
        <v>Cliente 76</v>
      </c>
      <c r="C99" s="6">
        <v>0</v>
      </c>
      <c r="D99" s="6" t="str">
        <f t="shared" si="5"/>
        <v/>
      </c>
      <c r="E99" s="6"/>
    </row>
    <row r="100" spans="1:5" outlineLevel="1" x14ac:dyDescent="0.25">
      <c r="A100" s="5">
        <f t="shared" si="3"/>
        <v>430000077</v>
      </c>
      <c r="B100" t="str">
        <f t="shared" si="4"/>
        <v>Cliente 77</v>
      </c>
      <c r="C100" s="6">
        <v>0</v>
      </c>
      <c r="D100" s="6" t="str">
        <f t="shared" si="5"/>
        <v/>
      </c>
      <c r="E100" s="6"/>
    </row>
    <row r="101" spans="1:5" outlineLevel="1" x14ac:dyDescent="0.25">
      <c r="A101" s="5">
        <f t="shared" si="3"/>
        <v>430000078</v>
      </c>
      <c r="B101" t="str">
        <f t="shared" si="4"/>
        <v>Cliente 78</v>
      </c>
      <c r="C101" s="6">
        <v>978.88</v>
      </c>
      <c r="D101" s="6" t="str">
        <f t="shared" si="5"/>
        <v/>
      </c>
      <c r="E101" s="6"/>
    </row>
    <row r="102" spans="1:5" outlineLevel="1" x14ac:dyDescent="0.25">
      <c r="A102" s="5">
        <f t="shared" si="3"/>
        <v>430000079</v>
      </c>
      <c r="B102" t="str">
        <f t="shared" si="4"/>
        <v>Cliente 79</v>
      </c>
      <c r="C102" s="6">
        <v>2396.5500000000002</v>
      </c>
      <c r="D102" s="6" t="str">
        <f t="shared" si="5"/>
        <v/>
      </c>
      <c r="E102" s="6"/>
    </row>
    <row r="103" spans="1:5" outlineLevel="1" x14ac:dyDescent="0.25">
      <c r="A103" s="5">
        <f t="shared" si="3"/>
        <v>430000080</v>
      </c>
      <c r="B103" t="str">
        <f t="shared" si="4"/>
        <v>Cliente 80</v>
      </c>
      <c r="C103" s="6">
        <v>3122.49</v>
      </c>
      <c r="D103" s="6">
        <f t="shared" si="5"/>
        <v>3122.49</v>
      </c>
      <c r="E103" s="6"/>
    </row>
    <row r="104" spans="1:5" outlineLevel="1" x14ac:dyDescent="0.25">
      <c r="A104" s="5">
        <f t="shared" ref="A104:A111" si="6">A103+1</f>
        <v>430000081</v>
      </c>
      <c r="B104" t="str">
        <f t="shared" ref="B104:B111" si="7">"Cliente "&amp;RIGHT(A104,2)</f>
        <v>Cliente 81</v>
      </c>
      <c r="C104" s="6">
        <v>0</v>
      </c>
      <c r="D104" s="6" t="str">
        <f t="shared" si="5"/>
        <v/>
      </c>
      <c r="E104" s="6"/>
    </row>
    <row r="105" spans="1:5" outlineLevel="1" x14ac:dyDescent="0.25">
      <c r="A105" s="5">
        <f t="shared" si="6"/>
        <v>430000082</v>
      </c>
      <c r="B105" t="str">
        <f t="shared" si="7"/>
        <v>Cliente 82</v>
      </c>
      <c r="C105" s="6">
        <v>5487.57</v>
      </c>
      <c r="D105" s="6">
        <f t="shared" si="5"/>
        <v>5487.57</v>
      </c>
      <c r="E105" s="6"/>
    </row>
    <row r="106" spans="1:5" outlineLevel="1" x14ac:dyDescent="0.25">
      <c r="A106" s="5">
        <f t="shared" si="6"/>
        <v>430000083</v>
      </c>
      <c r="B106" t="str">
        <f t="shared" si="7"/>
        <v>Cliente 83</v>
      </c>
      <c r="C106" s="6">
        <v>5832.27</v>
      </c>
      <c r="D106" s="6">
        <f t="shared" si="5"/>
        <v>5832.27</v>
      </c>
      <c r="E106" s="6"/>
    </row>
    <row r="107" spans="1:5" outlineLevel="1" x14ac:dyDescent="0.25">
      <c r="A107" s="5">
        <f t="shared" si="6"/>
        <v>430000084</v>
      </c>
      <c r="B107" t="str">
        <f t="shared" si="7"/>
        <v>Cliente 84</v>
      </c>
      <c r="C107" s="6">
        <v>2236.67</v>
      </c>
      <c r="D107" s="6" t="str">
        <f t="shared" si="5"/>
        <v/>
      </c>
      <c r="E107" s="6"/>
    </row>
    <row r="108" spans="1:5" outlineLevel="1" x14ac:dyDescent="0.25">
      <c r="A108" s="5">
        <f t="shared" si="6"/>
        <v>430000085</v>
      </c>
      <c r="B108" t="str">
        <f t="shared" si="7"/>
        <v>Cliente 85</v>
      </c>
      <c r="C108" s="6">
        <v>-204.57</v>
      </c>
      <c r="D108" s="6" t="str">
        <f t="shared" si="5"/>
        <v/>
      </c>
      <c r="E108" s="6"/>
    </row>
    <row r="109" spans="1:5" outlineLevel="1" x14ac:dyDescent="0.25">
      <c r="A109" s="5">
        <f t="shared" si="6"/>
        <v>430000086</v>
      </c>
      <c r="B109" t="str">
        <f t="shared" si="7"/>
        <v>Cliente 86</v>
      </c>
      <c r="C109" s="6">
        <v>0</v>
      </c>
      <c r="D109" s="6" t="str">
        <f t="shared" si="5"/>
        <v/>
      </c>
      <c r="E109" s="6"/>
    </row>
    <row r="110" spans="1:5" outlineLevel="1" x14ac:dyDescent="0.25">
      <c r="A110" s="5">
        <f t="shared" si="6"/>
        <v>430000087</v>
      </c>
      <c r="B110" t="str">
        <f t="shared" si="7"/>
        <v>Cliente 87</v>
      </c>
      <c r="C110" s="6">
        <v>-463.26</v>
      </c>
      <c r="D110" s="6" t="str">
        <f t="shared" si="5"/>
        <v/>
      </c>
      <c r="E110" s="6"/>
    </row>
    <row r="111" spans="1:5" outlineLevel="1" x14ac:dyDescent="0.25">
      <c r="A111" s="5">
        <f t="shared" si="6"/>
        <v>430000088</v>
      </c>
      <c r="B111" t="str">
        <f t="shared" si="7"/>
        <v>Cliente 88</v>
      </c>
      <c r="C111" s="6">
        <v>-908.49</v>
      </c>
      <c r="D111" s="6" t="str">
        <f t="shared" si="5"/>
        <v/>
      </c>
      <c r="E111" s="6"/>
    </row>
  </sheetData>
  <autoFilter ref="A23:D23"/>
  <printOptions horizontalCentered="1"/>
  <pageMargins left="0.7" right="0.7" top="0.75" bottom="0.75" header="0.3" footer="0.3"/>
  <pageSetup paperSize="9" scale="43" orientation="portrait" verticalDpi="0" r:id="rId1"/>
  <headerFooter>
    <oddFooter>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workbookViewId="0">
      <selection activeCell="B3" sqref="B3"/>
    </sheetView>
  </sheetViews>
  <sheetFormatPr defaultColWidth="9.140625" defaultRowHeight="15" x14ac:dyDescent="0.25"/>
  <cols>
    <col min="1" max="1" width="14.7109375" customWidth="1"/>
    <col min="2" max="2" width="12.140625" bestFit="1" customWidth="1"/>
  </cols>
  <sheetData>
    <row r="1" spans="1:4" ht="18.75" x14ac:dyDescent="0.3">
      <c r="A1" s="3" t="s">
        <v>52</v>
      </c>
    </row>
    <row r="3" spans="1:4" x14ac:dyDescent="0.25">
      <c r="A3" s="2">
        <v>-3</v>
      </c>
      <c r="B3" s="18" t="str">
        <f>IF(A3&lt;0,"negativo",IF(A3=0,0,IF(A3&lt;3,"menor que 3","positivo")))</f>
        <v>negativo</v>
      </c>
      <c r="D3" s="1" t="s">
        <v>55</v>
      </c>
    </row>
    <row r="4" spans="1:4" x14ac:dyDescent="0.25">
      <c r="A4" s="2">
        <v>-2</v>
      </c>
      <c r="B4" s="19" t="str">
        <f t="shared" ref="B4:B12" si="0">IF(A4&lt;0,"negativo",IF(A4=0,0,IF(A4&lt;3,"menor que 3","positivo")))</f>
        <v>negativo</v>
      </c>
      <c r="D4" t="s">
        <v>40</v>
      </c>
    </row>
    <row r="5" spans="1:4" x14ac:dyDescent="0.25">
      <c r="A5" s="2">
        <v>-1</v>
      </c>
      <c r="B5" s="19" t="str">
        <f t="shared" si="0"/>
        <v>negativo</v>
      </c>
      <c r="D5" t="s">
        <v>41</v>
      </c>
    </row>
    <row r="6" spans="1:4" x14ac:dyDescent="0.25">
      <c r="A6" s="2">
        <v>0</v>
      </c>
      <c r="B6" s="19">
        <f t="shared" si="0"/>
        <v>0</v>
      </c>
      <c r="D6" t="s">
        <v>0</v>
      </c>
    </row>
    <row r="7" spans="1:4" x14ac:dyDescent="0.25">
      <c r="A7" s="2">
        <v>1</v>
      </c>
      <c r="B7" s="19" t="str">
        <f t="shared" si="0"/>
        <v>menor que 3</v>
      </c>
      <c r="D7" t="s">
        <v>1</v>
      </c>
    </row>
    <row r="8" spans="1:4" x14ac:dyDescent="0.25">
      <c r="A8" s="2">
        <v>2</v>
      </c>
      <c r="B8" s="19" t="str">
        <f t="shared" si="0"/>
        <v>menor que 3</v>
      </c>
    </row>
    <row r="9" spans="1:4" x14ac:dyDescent="0.25">
      <c r="A9" s="2">
        <v>3</v>
      </c>
      <c r="B9" s="19" t="str">
        <f t="shared" si="0"/>
        <v>positivo</v>
      </c>
    </row>
    <row r="10" spans="1:4" x14ac:dyDescent="0.25">
      <c r="A10" s="2">
        <v>4</v>
      </c>
      <c r="B10" s="19" t="str">
        <f t="shared" si="0"/>
        <v>positivo</v>
      </c>
    </row>
    <row r="11" spans="1:4" x14ac:dyDescent="0.25">
      <c r="A11" s="2">
        <v>5</v>
      </c>
      <c r="B11" s="19" t="str">
        <f t="shared" si="0"/>
        <v>positivo</v>
      </c>
    </row>
    <row r="12" spans="1:4" x14ac:dyDescent="0.25">
      <c r="A12" s="2">
        <v>6</v>
      </c>
      <c r="B12" s="20" t="str">
        <f t="shared" si="0"/>
        <v>positivo</v>
      </c>
    </row>
  </sheetData>
  <printOptions horizontalCentered="1"/>
  <pageMargins left="0.7" right="0.7" top="0.75" bottom="0.75" header="0.3" footer="0.3"/>
  <pageSetup paperSize="9" scale="84" orientation="portrait" verticalDpi="0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12"/>
  <sheetViews>
    <sheetView tabSelected="1" workbookViewId="0">
      <selection activeCell="M22" sqref="M22"/>
    </sheetView>
  </sheetViews>
  <sheetFormatPr defaultColWidth="9.140625" defaultRowHeight="15" outlineLevelRow="1" outlineLevelCol="1" x14ac:dyDescent="0.25"/>
  <cols>
    <col min="1" max="1" width="14.7109375" customWidth="1"/>
    <col min="2" max="2" width="12.140625" bestFit="1" customWidth="1"/>
    <col min="3" max="3" width="12.28515625" bestFit="1" customWidth="1"/>
    <col min="4" max="4" width="10.28515625" bestFit="1" customWidth="1"/>
    <col min="5" max="5" width="13.28515625" customWidth="1"/>
    <col min="6" max="6" width="5.7109375" customWidth="1"/>
    <col min="7" max="7" width="15" bestFit="1" customWidth="1"/>
    <col min="8" max="8" width="12.28515625" bestFit="1" customWidth="1"/>
    <col min="10" max="10" width="11.85546875" customWidth="1"/>
    <col min="11" max="11" width="18.7109375" customWidth="1" outlineLevel="1"/>
    <col min="12" max="12" width="12.28515625" customWidth="1" outlineLevel="1"/>
    <col min="13" max="13" width="9.140625" customWidth="1" outlineLevel="1"/>
  </cols>
  <sheetData>
    <row r="1" spans="1:11" ht="18.75" x14ac:dyDescent="0.3">
      <c r="A1" s="3" t="s">
        <v>53</v>
      </c>
    </row>
    <row r="3" spans="1:11" x14ac:dyDescent="0.25">
      <c r="A3" s="2">
        <v>-4</v>
      </c>
      <c r="B3" s="18">
        <f>IF(AND(A3&gt;=-3,A3&lt;=-1),0,IF(AND(A3&gt;=1,A3&lt;=3),"no cuenta",A3))</f>
        <v>-4</v>
      </c>
      <c r="E3" s="1" t="s">
        <v>55</v>
      </c>
    </row>
    <row r="4" spans="1:11" x14ac:dyDescent="0.25">
      <c r="A4" s="2">
        <v>-3</v>
      </c>
      <c r="B4" s="19">
        <f t="shared" ref="B4:B12" si="0">IF(AND(A4&gt;=-3,A4&lt;=-1),0,IF(AND(A4&gt;=1,A4&lt;=3),"no cuenta",A4))</f>
        <v>0</v>
      </c>
      <c r="E4" t="s">
        <v>66</v>
      </c>
    </row>
    <row r="5" spans="1:11" x14ac:dyDescent="0.25">
      <c r="A5" s="2">
        <v>-2</v>
      </c>
      <c r="B5" s="19">
        <f t="shared" si="0"/>
        <v>0</v>
      </c>
      <c r="E5" t="s">
        <v>69</v>
      </c>
    </row>
    <row r="6" spans="1:11" x14ac:dyDescent="0.25">
      <c r="A6" s="2">
        <v>-1</v>
      </c>
      <c r="B6" s="19">
        <f t="shared" si="0"/>
        <v>0</v>
      </c>
      <c r="E6" s="36" t="s">
        <v>70</v>
      </c>
    </row>
    <row r="7" spans="1:11" x14ac:dyDescent="0.25">
      <c r="A7" s="2">
        <v>0</v>
      </c>
      <c r="B7" s="19">
        <f t="shared" si="0"/>
        <v>0</v>
      </c>
      <c r="E7" t="s">
        <v>68</v>
      </c>
    </row>
    <row r="8" spans="1:11" x14ac:dyDescent="0.25">
      <c r="A8" s="2">
        <v>1</v>
      </c>
      <c r="B8" s="19" t="str">
        <f t="shared" si="0"/>
        <v>no cuenta</v>
      </c>
    </row>
    <row r="9" spans="1:11" x14ac:dyDescent="0.25">
      <c r="A9" s="2">
        <v>2</v>
      </c>
      <c r="B9" s="19" t="str">
        <f t="shared" si="0"/>
        <v>no cuenta</v>
      </c>
    </row>
    <row r="10" spans="1:11" x14ac:dyDescent="0.25">
      <c r="A10" s="2">
        <v>3</v>
      </c>
      <c r="B10" s="19" t="str">
        <f t="shared" si="0"/>
        <v>no cuenta</v>
      </c>
    </row>
    <row r="11" spans="1:11" x14ac:dyDescent="0.25">
      <c r="A11" s="2">
        <v>4</v>
      </c>
      <c r="B11" s="19">
        <f t="shared" si="0"/>
        <v>4</v>
      </c>
    </row>
    <row r="12" spans="1:11" x14ac:dyDescent="0.25">
      <c r="A12" s="2">
        <v>5</v>
      </c>
      <c r="B12" s="20">
        <f t="shared" si="0"/>
        <v>5</v>
      </c>
    </row>
    <row r="14" spans="1:11" ht="15.75" x14ac:dyDescent="0.25">
      <c r="A14" s="4" t="s">
        <v>2</v>
      </c>
      <c r="H14" s="1"/>
    </row>
    <row r="15" spans="1:11" ht="15.75" outlineLevel="1" x14ac:dyDescent="0.25">
      <c r="A15" s="4" t="s">
        <v>42</v>
      </c>
      <c r="G15" s="1"/>
      <c r="H15" s="1"/>
      <c r="K15" s="1" t="s">
        <v>48</v>
      </c>
    </row>
    <row r="16" spans="1:11" ht="15.75" outlineLevel="1" x14ac:dyDescent="0.25">
      <c r="A16" s="9" t="s">
        <v>65</v>
      </c>
      <c r="G16" s="1"/>
      <c r="H16" s="1"/>
      <c r="K16" t="s">
        <v>49</v>
      </c>
    </row>
    <row r="17" spans="1:14" ht="15.75" outlineLevel="1" x14ac:dyDescent="0.25">
      <c r="A17" s="9" t="s">
        <v>29</v>
      </c>
      <c r="G17" s="1"/>
      <c r="H17" s="1"/>
      <c r="K17" t="s">
        <v>50</v>
      </c>
    </row>
    <row r="18" spans="1:14" outlineLevel="1" x14ac:dyDescent="0.25">
      <c r="G18" s="10" t="s">
        <v>67</v>
      </c>
      <c r="H18" s="1"/>
    </row>
    <row r="19" spans="1:14" ht="15.75" outlineLevel="1" x14ac:dyDescent="0.25">
      <c r="A19" s="9" t="s">
        <v>44</v>
      </c>
      <c r="G19" s="34">
        <f>IF(AND(C26&gt;3000,D26&gt;60),C26,IF(C26&lt;-1000,C26,""))</f>
        <v>6484.41</v>
      </c>
      <c r="H19" s="1"/>
    </row>
    <row r="20" spans="1:14" ht="15.75" outlineLevel="1" x14ac:dyDescent="0.25">
      <c r="A20" s="9" t="s">
        <v>45</v>
      </c>
    </row>
    <row r="21" spans="1:14" ht="15.75" outlineLevel="1" x14ac:dyDescent="0.25">
      <c r="A21" s="9"/>
    </row>
    <row r="22" spans="1:14" outlineLevel="1" x14ac:dyDescent="0.25">
      <c r="A22" s="1"/>
      <c r="D22" s="35" t="s">
        <v>60</v>
      </c>
      <c r="E22" s="29">
        <f>E23/C23</f>
        <v>0.42622954316761025</v>
      </c>
      <c r="K22" s="1" t="s">
        <v>54</v>
      </c>
      <c r="M22" s="14">
        <f>ROUND(SUMPRODUCT(D25:D112,K25:K112),0)</f>
        <v>77</v>
      </c>
    </row>
    <row r="23" spans="1:14" outlineLevel="1" x14ac:dyDescent="0.25">
      <c r="C23" s="22">
        <f>SUBTOTAL(9,C25:C112)</f>
        <v>206260.54999999996</v>
      </c>
      <c r="E23" s="22">
        <f>SUBTOTAL(9,E25:E112)</f>
        <v>87914.340000000011</v>
      </c>
      <c r="F23" s="7"/>
      <c r="G23" s="1" t="s">
        <v>21</v>
      </c>
      <c r="H23" s="1"/>
      <c r="I23" t="s">
        <v>58</v>
      </c>
      <c r="K23" s="1" t="s">
        <v>46</v>
      </c>
      <c r="L23" s="15">
        <f>SUMIF(C25:C112,"&gt;0",C25:C112)</f>
        <v>212042.27999999997</v>
      </c>
    </row>
    <row r="24" spans="1:14" outlineLevel="1" x14ac:dyDescent="0.25">
      <c r="A24" s="1" t="s">
        <v>18</v>
      </c>
      <c r="B24" s="1" t="s">
        <v>19</v>
      </c>
      <c r="C24" s="1" t="s">
        <v>20</v>
      </c>
      <c r="D24" s="1" t="s">
        <v>33</v>
      </c>
      <c r="E24" s="1" t="s">
        <v>32</v>
      </c>
      <c r="G24" t="s">
        <v>22</v>
      </c>
      <c r="H24" s="32">
        <f>COUNTIF(C25:C112,"&lt;&gt;0")</f>
        <v>70</v>
      </c>
      <c r="I24" s="5" t="s">
        <v>59</v>
      </c>
      <c r="K24" s="1" t="s">
        <v>47</v>
      </c>
      <c r="L24" s="16">
        <f>SUM(K25:K112)</f>
        <v>1</v>
      </c>
    </row>
    <row r="25" spans="1:14" outlineLevel="1" x14ac:dyDescent="0.25">
      <c r="A25" s="5">
        <v>430000001</v>
      </c>
      <c r="B25" t="s">
        <v>3</v>
      </c>
      <c r="C25" s="6">
        <v>2614.25</v>
      </c>
      <c r="D25" s="13">
        <v>90</v>
      </c>
      <c r="E25" s="6" t="str">
        <f>IF(OR(AND(C25&gt;3000,D25&gt;60),C25&lt;-1000),C25,"")</f>
        <v/>
      </c>
      <c r="F25" s="12"/>
      <c r="G25" t="s">
        <v>23</v>
      </c>
      <c r="H25" s="28">
        <f>COUNT(E25:E112)</f>
        <v>18</v>
      </c>
      <c r="I25" s="21">
        <f>H25/H24</f>
        <v>0.25714285714285712</v>
      </c>
      <c r="K25" s="17">
        <f>IF(C25&gt;0,C25/$L$23,0)</f>
        <v>1.2328909121331841E-2</v>
      </c>
    </row>
    <row r="26" spans="1:14" outlineLevel="1" x14ac:dyDescent="0.25">
      <c r="A26" s="5">
        <f>A25+1</f>
        <v>430000002</v>
      </c>
      <c r="B26" t="s">
        <v>4</v>
      </c>
      <c r="C26" s="6">
        <v>6484.41</v>
      </c>
      <c r="D26" s="13">
        <v>120</v>
      </c>
      <c r="E26" s="6">
        <f t="shared" ref="E26:E89" si="1">IF(OR(AND(C26&gt;3000,D26&gt;60),C26&lt;-1000),C26,"")</f>
        <v>6484.41</v>
      </c>
      <c r="F26" s="12"/>
      <c r="K26" s="17">
        <f t="shared" ref="K26:K89" si="2">IF(C26&gt;0,C26/$L$23,0)</f>
        <v>3.058074078433792E-2</v>
      </c>
    </row>
    <row r="27" spans="1:14" outlineLevel="1" x14ac:dyDescent="0.25">
      <c r="A27" s="5">
        <f t="shared" ref="A27:A90" si="3">A26+1</f>
        <v>430000003</v>
      </c>
      <c r="B27" t="s">
        <v>5</v>
      </c>
      <c r="C27" s="6">
        <v>1191.2</v>
      </c>
      <c r="D27" s="13">
        <v>90</v>
      </c>
      <c r="E27" s="6" t="str">
        <f t="shared" si="1"/>
        <v/>
      </c>
      <c r="F27" s="12"/>
      <c r="G27" s="1" t="s">
        <v>37</v>
      </c>
      <c r="H27" s="8"/>
      <c r="I27" s="8"/>
      <c r="J27" s="8"/>
      <c r="K27" s="17">
        <f t="shared" si="2"/>
        <v>5.6177475548744348E-3</v>
      </c>
    </row>
    <row r="28" spans="1:14" outlineLevel="1" x14ac:dyDescent="0.25">
      <c r="A28" s="5">
        <f t="shared" si="3"/>
        <v>430000004</v>
      </c>
      <c r="B28" t="s">
        <v>6</v>
      </c>
      <c r="C28" s="6">
        <v>5687.25</v>
      </c>
      <c r="D28" s="13">
        <v>30</v>
      </c>
      <c r="E28" s="6" t="str">
        <f t="shared" si="1"/>
        <v/>
      </c>
      <c r="F28" s="12"/>
      <c r="G28" s="10" t="s">
        <v>38</v>
      </c>
      <c r="H28" s="8"/>
      <c r="I28" s="8"/>
      <c r="J28" s="8"/>
      <c r="K28" s="17">
        <f t="shared" si="2"/>
        <v>2.6821301864892233E-2</v>
      </c>
    </row>
    <row r="29" spans="1:14" outlineLevel="1" x14ac:dyDescent="0.25">
      <c r="A29" s="5">
        <f t="shared" si="3"/>
        <v>430000005</v>
      </c>
      <c r="B29" t="s">
        <v>7</v>
      </c>
      <c r="C29" s="6">
        <v>0</v>
      </c>
      <c r="D29" s="13">
        <v>60</v>
      </c>
      <c r="E29" s="6" t="str">
        <f t="shared" si="1"/>
        <v/>
      </c>
      <c r="F29" s="12"/>
      <c r="H29" s="2"/>
      <c r="I29" s="2"/>
      <c r="J29" s="2"/>
      <c r="K29" s="17">
        <f t="shared" si="2"/>
        <v>0</v>
      </c>
      <c r="L29" s="8"/>
      <c r="N29" s="8"/>
    </row>
    <row r="30" spans="1:14" outlineLevel="1" x14ac:dyDescent="0.25">
      <c r="A30" s="5">
        <f t="shared" si="3"/>
        <v>430000006</v>
      </c>
      <c r="B30" t="s">
        <v>8</v>
      </c>
      <c r="C30" s="6">
        <v>-825.73</v>
      </c>
      <c r="D30" s="13">
        <v>90</v>
      </c>
      <c r="E30" s="6" t="str">
        <f t="shared" si="1"/>
        <v/>
      </c>
      <c r="F30" s="12"/>
      <c r="G30" t="s">
        <v>24</v>
      </c>
      <c r="H30" s="11">
        <v>0.8</v>
      </c>
      <c r="I30" s="26">
        <f>E22</f>
        <v>0.42622954316761025</v>
      </c>
      <c r="K30" s="17">
        <f t="shared" si="2"/>
        <v>0</v>
      </c>
      <c r="L30" s="8"/>
      <c r="N30" s="8"/>
    </row>
    <row r="31" spans="1:14" outlineLevel="1" x14ac:dyDescent="0.25">
      <c r="A31" s="5">
        <f t="shared" si="3"/>
        <v>430000007</v>
      </c>
      <c r="B31" t="s">
        <v>9</v>
      </c>
      <c r="C31" s="6">
        <v>3022.21</v>
      </c>
      <c r="D31" s="13">
        <v>90</v>
      </c>
      <c r="E31" s="6">
        <f t="shared" si="1"/>
        <v>3022.21</v>
      </c>
      <c r="F31" s="12"/>
      <c r="G31" t="s">
        <v>25</v>
      </c>
      <c r="H31" s="11">
        <v>0.2</v>
      </c>
      <c r="I31" s="27">
        <f>I25</f>
        <v>0.25714285714285712</v>
      </c>
      <c r="J31" s="8"/>
      <c r="K31" s="17">
        <f t="shared" si="2"/>
        <v>1.4252865041820908E-2</v>
      </c>
      <c r="L31" s="2"/>
      <c r="N31" s="2"/>
    </row>
    <row r="32" spans="1:14" outlineLevel="1" x14ac:dyDescent="0.25">
      <c r="A32" s="5">
        <f t="shared" si="3"/>
        <v>430000008</v>
      </c>
      <c r="B32" t="s">
        <v>10</v>
      </c>
      <c r="C32" s="6">
        <v>6374.63</v>
      </c>
      <c r="D32" s="13">
        <v>90</v>
      </c>
      <c r="E32" s="6">
        <f t="shared" si="1"/>
        <v>6374.63</v>
      </c>
      <c r="F32" s="12"/>
      <c r="H32" s="2">
        <f>H30/H31</f>
        <v>4</v>
      </c>
      <c r="I32" s="28">
        <f>IFERROR(ROUND(I30/I31,1),0)</f>
        <v>1.7</v>
      </c>
      <c r="J32" s="8"/>
      <c r="K32" s="17">
        <f t="shared" si="2"/>
        <v>3.006301384799296E-2</v>
      </c>
    </row>
    <row r="33" spans="1:12" outlineLevel="1" x14ac:dyDescent="0.25">
      <c r="A33" s="5">
        <f t="shared" si="3"/>
        <v>430000009</v>
      </c>
      <c r="B33" t="s">
        <v>11</v>
      </c>
      <c r="C33" s="6">
        <v>5081.18</v>
      </c>
      <c r="D33" s="13">
        <v>90</v>
      </c>
      <c r="E33" s="6">
        <f t="shared" si="1"/>
        <v>5081.18</v>
      </c>
      <c r="F33" s="12"/>
      <c r="H33" s="2"/>
      <c r="I33" s="2"/>
      <c r="J33" s="2"/>
      <c r="K33" s="17">
        <f t="shared" si="2"/>
        <v>2.3963051142441974E-2</v>
      </c>
      <c r="L33" s="8"/>
    </row>
    <row r="34" spans="1:12" outlineLevel="1" x14ac:dyDescent="0.25">
      <c r="A34" s="5">
        <f t="shared" si="3"/>
        <v>430000010</v>
      </c>
      <c r="B34" t="s">
        <v>12</v>
      </c>
      <c r="C34" s="6">
        <v>-1007.77</v>
      </c>
      <c r="D34" s="13">
        <v>120</v>
      </c>
      <c r="E34" s="6">
        <f t="shared" si="1"/>
        <v>-1007.77</v>
      </c>
      <c r="F34" s="12"/>
      <c r="G34" s="1" t="s">
        <v>61</v>
      </c>
      <c r="K34" s="17">
        <f t="shared" si="2"/>
        <v>0</v>
      </c>
      <c r="L34" s="8"/>
    </row>
    <row r="35" spans="1:12" outlineLevel="1" x14ac:dyDescent="0.25">
      <c r="A35" s="5">
        <f t="shared" si="3"/>
        <v>430000011</v>
      </c>
      <c r="B35" t="s">
        <v>13</v>
      </c>
      <c r="C35" s="6">
        <v>6341.83</v>
      </c>
      <c r="D35" s="13">
        <v>90</v>
      </c>
      <c r="E35" s="6">
        <f t="shared" si="1"/>
        <v>6341.83</v>
      </c>
      <c r="F35" s="12"/>
      <c r="G35" t="s">
        <v>39</v>
      </c>
      <c r="H35" s="8"/>
      <c r="I35" s="8"/>
      <c r="J35" s="8"/>
      <c r="K35" s="17">
        <f t="shared" si="2"/>
        <v>2.9908327716528991E-2</v>
      </c>
      <c r="L35" s="2"/>
    </row>
    <row r="36" spans="1:12" outlineLevel="1" x14ac:dyDescent="0.25">
      <c r="A36" s="5">
        <f t="shared" si="3"/>
        <v>430000012</v>
      </c>
      <c r="B36" t="s">
        <v>14</v>
      </c>
      <c r="C36" s="6">
        <v>3710.26</v>
      </c>
      <c r="D36" s="13">
        <v>30</v>
      </c>
      <c r="E36" s="6" t="str">
        <f t="shared" si="1"/>
        <v/>
      </c>
      <c r="F36" s="12"/>
      <c r="G36" t="s">
        <v>34</v>
      </c>
      <c r="H36" s="8"/>
      <c r="I36" s="8"/>
      <c r="J36" s="8"/>
      <c r="K36" s="17">
        <f t="shared" si="2"/>
        <v>1.7497736772119223E-2</v>
      </c>
    </row>
    <row r="37" spans="1:12" outlineLevel="1" x14ac:dyDescent="0.25">
      <c r="A37" s="5">
        <f t="shared" si="3"/>
        <v>430000013</v>
      </c>
      <c r="B37" t="s">
        <v>15</v>
      </c>
      <c r="C37" s="6">
        <v>6444.64</v>
      </c>
      <c r="D37" s="13">
        <v>120</v>
      </c>
      <c r="E37" s="6">
        <f t="shared" si="1"/>
        <v>6444.64</v>
      </c>
      <c r="F37" s="12"/>
      <c r="H37" s="2"/>
      <c r="I37" s="2"/>
      <c r="J37" s="2"/>
      <c r="K37" s="17">
        <f t="shared" si="2"/>
        <v>3.0393183849937857E-2</v>
      </c>
    </row>
    <row r="38" spans="1:12" outlineLevel="1" x14ac:dyDescent="0.25">
      <c r="A38" s="5">
        <f t="shared" si="3"/>
        <v>430000014</v>
      </c>
      <c r="B38" t="s">
        <v>16</v>
      </c>
      <c r="C38" s="6">
        <v>192.18</v>
      </c>
      <c r="D38" s="13">
        <v>60</v>
      </c>
      <c r="E38" s="6" t="str">
        <f t="shared" si="1"/>
        <v/>
      </c>
      <c r="F38" s="12"/>
      <c r="G38" t="s">
        <v>35</v>
      </c>
      <c r="K38" s="17">
        <f t="shared" si="2"/>
        <v>9.0632868124225052E-4</v>
      </c>
    </row>
    <row r="39" spans="1:12" outlineLevel="1" x14ac:dyDescent="0.25">
      <c r="A39" s="5">
        <f t="shared" si="3"/>
        <v>430000015</v>
      </c>
      <c r="B39" t="s">
        <v>17</v>
      </c>
      <c r="C39" s="6">
        <v>5341.71</v>
      </c>
      <c r="D39" s="13">
        <v>30</v>
      </c>
      <c r="E39" s="6" t="str">
        <f t="shared" si="1"/>
        <v/>
      </c>
      <c r="F39" s="12"/>
      <c r="G39" t="s">
        <v>36</v>
      </c>
      <c r="K39" s="17">
        <f t="shared" si="2"/>
        <v>2.5191721198244053E-2</v>
      </c>
    </row>
    <row r="40" spans="1:12" outlineLevel="1" x14ac:dyDescent="0.25">
      <c r="A40" s="5">
        <f t="shared" si="3"/>
        <v>430000016</v>
      </c>
      <c r="B40" t="str">
        <f>"Cliente "&amp;RIGHT(A40,2)</f>
        <v>Cliente 16</v>
      </c>
      <c r="C40" s="6">
        <v>-234.63</v>
      </c>
      <c r="D40" s="13">
        <v>120</v>
      </c>
      <c r="E40" s="6" t="str">
        <f t="shared" si="1"/>
        <v/>
      </c>
      <c r="F40" s="12"/>
      <c r="G40" t="s">
        <v>57</v>
      </c>
      <c r="H40" s="8"/>
      <c r="K40" s="17">
        <f t="shared" si="2"/>
        <v>0</v>
      </c>
    </row>
    <row r="41" spans="1:12" outlineLevel="1" x14ac:dyDescent="0.25">
      <c r="A41" s="5">
        <f t="shared" si="3"/>
        <v>430000017</v>
      </c>
      <c r="B41" t="str">
        <f t="shared" ref="B41:B104" si="4">"Cliente "&amp;RIGHT(A41,2)</f>
        <v>Cliente 17</v>
      </c>
      <c r="C41" s="6">
        <v>5308.06</v>
      </c>
      <c r="D41" s="13">
        <v>60</v>
      </c>
      <c r="E41" s="6" t="str">
        <f t="shared" si="1"/>
        <v/>
      </c>
      <c r="F41" s="12"/>
      <c r="G41" t="s">
        <v>56</v>
      </c>
      <c r="H41" s="8"/>
      <c r="K41" s="17">
        <f t="shared" si="2"/>
        <v>2.503302643227568E-2</v>
      </c>
    </row>
    <row r="42" spans="1:12" outlineLevel="1" x14ac:dyDescent="0.25">
      <c r="A42" s="5">
        <f t="shared" si="3"/>
        <v>430000018</v>
      </c>
      <c r="B42" t="str">
        <f t="shared" si="4"/>
        <v>Cliente 18</v>
      </c>
      <c r="C42" s="6">
        <v>3327.66</v>
      </c>
      <c r="D42" s="13">
        <v>120</v>
      </c>
      <c r="E42" s="6">
        <f t="shared" si="1"/>
        <v>3327.66</v>
      </c>
      <c r="F42" s="12"/>
      <c r="K42" s="17">
        <f t="shared" si="2"/>
        <v>1.5693379641079131E-2</v>
      </c>
    </row>
    <row r="43" spans="1:12" outlineLevel="1" x14ac:dyDescent="0.25">
      <c r="A43" s="5">
        <f t="shared" si="3"/>
        <v>430000019</v>
      </c>
      <c r="B43" t="str">
        <f t="shared" si="4"/>
        <v>Cliente 19</v>
      </c>
      <c r="C43" s="6">
        <v>0</v>
      </c>
      <c r="D43" s="13">
        <v>90</v>
      </c>
      <c r="E43" s="6" t="str">
        <f t="shared" si="1"/>
        <v/>
      </c>
      <c r="F43" s="12"/>
      <c r="K43" s="17">
        <f t="shared" si="2"/>
        <v>0</v>
      </c>
    </row>
    <row r="44" spans="1:12" outlineLevel="1" x14ac:dyDescent="0.25">
      <c r="A44" s="5">
        <f t="shared" si="3"/>
        <v>430000020</v>
      </c>
      <c r="B44" t="str">
        <f t="shared" si="4"/>
        <v>Cliente 20</v>
      </c>
      <c r="C44" s="6">
        <v>0</v>
      </c>
      <c r="D44" s="13">
        <v>60</v>
      </c>
      <c r="E44" s="6" t="str">
        <f t="shared" si="1"/>
        <v/>
      </c>
      <c r="F44" s="12"/>
      <c r="K44" s="17">
        <f t="shared" si="2"/>
        <v>0</v>
      </c>
    </row>
    <row r="45" spans="1:12" outlineLevel="1" x14ac:dyDescent="0.25">
      <c r="A45" s="5">
        <f t="shared" si="3"/>
        <v>430000021</v>
      </c>
      <c r="B45" t="str">
        <f t="shared" si="4"/>
        <v>Cliente 21</v>
      </c>
      <c r="C45" s="6">
        <v>0</v>
      </c>
      <c r="D45" s="13">
        <v>60</v>
      </c>
      <c r="E45" s="6" t="str">
        <f t="shared" si="1"/>
        <v/>
      </c>
      <c r="F45" s="12"/>
      <c r="K45" s="17">
        <f t="shared" si="2"/>
        <v>0</v>
      </c>
    </row>
    <row r="46" spans="1:12" outlineLevel="1" x14ac:dyDescent="0.25">
      <c r="A46" s="5">
        <f t="shared" si="3"/>
        <v>430000022</v>
      </c>
      <c r="B46" t="str">
        <f t="shared" si="4"/>
        <v>Cliente 22</v>
      </c>
      <c r="C46" s="6">
        <v>1793.14</v>
      </c>
      <c r="D46" s="13">
        <v>60</v>
      </c>
      <c r="E46" s="6" t="str">
        <f t="shared" si="1"/>
        <v/>
      </c>
      <c r="F46" s="12"/>
      <c r="K46" s="17">
        <f t="shared" si="2"/>
        <v>8.4565210296738951E-3</v>
      </c>
    </row>
    <row r="47" spans="1:12" outlineLevel="1" x14ac:dyDescent="0.25">
      <c r="A47" s="5">
        <f t="shared" si="3"/>
        <v>430000023</v>
      </c>
      <c r="B47" t="str">
        <f t="shared" si="4"/>
        <v>Cliente 23</v>
      </c>
      <c r="C47" s="6">
        <v>0</v>
      </c>
      <c r="D47" s="13">
        <v>90</v>
      </c>
      <c r="E47" s="6" t="str">
        <f t="shared" si="1"/>
        <v/>
      </c>
      <c r="F47" s="12"/>
      <c r="K47" s="17">
        <f t="shared" si="2"/>
        <v>0</v>
      </c>
    </row>
    <row r="48" spans="1:12" outlineLevel="1" x14ac:dyDescent="0.25">
      <c r="A48" s="5">
        <f t="shared" si="3"/>
        <v>430000024</v>
      </c>
      <c r="B48" t="str">
        <f t="shared" si="4"/>
        <v>Cliente 24</v>
      </c>
      <c r="C48" s="6">
        <v>2861.8</v>
      </c>
      <c r="D48" s="13">
        <v>90</v>
      </c>
      <c r="E48" s="6" t="str">
        <f t="shared" si="1"/>
        <v/>
      </c>
      <c r="F48" s="12"/>
      <c r="K48" s="17">
        <f t="shared" si="2"/>
        <v>1.3496364970231411E-2</v>
      </c>
    </row>
    <row r="49" spans="1:11" outlineLevel="1" x14ac:dyDescent="0.25">
      <c r="A49" s="5">
        <f t="shared" si="3"/>
        <v>430000025</v>
      </c>
      <c r="B49" t="str">
        <f t="shared" si="4"/>
        <v>Cliente 25</v>
      </c>
      <c r="C49" s="6">
        <v>2754.44</v>
      </c>
      <c r="D49" s="13">
        <v>90</v>
      </c>
      <c r="E49" s="6" t="str">
        <f t="shared" si="1"/>
        <v/>
      </c>
      <c r="F49" s="12"/>
      <c r="K49" s="17">
        <f t="shared" si="2"/>
        <v>1.2990050852122513E-2</v>
      </c>
    </row>
    <row r="50" spans="1:11" outlineLevel="1" x14ac:dyDescent="0.25">
      <c r="A50" s="5">
        <f t="shared" si="3"/>
        <v>430000026</v>
      </c>
      <c r="B50" t="str">
        <f t="shared" si="4"/>
        <v>Cliente 26</v>
      </c>
      <c r="C50" s="6">
        <v>980.19</v>
      </c>
      <c r="D50" s="13">
        <v>120</v>
      </c>
      <c r="E50" s="6" t="str">
        <f t="shared" si="1"/>
        <v/>
      </c>
      <c r="F50" s="12"/>
      <c r="K50" s="17">
        <f t="shared" si="2"/>
        <v>4.6226158292582038E-3</v>
      </c>
    </row>
    <row r="51" spans="1:11" outlineLevel="1" x14ac:dyDescent="0.25">
      <c r="A51" s="5">
        <f t="shared" si="3"/>
        <v>430000027</v>
      </c>
      <c r="B51" t="str">
        <f t="shared" si="4"/>
        <v>Cliente 27</v>
      </c>
      <c r="C51" s="6">
        <v>4207.83</v>
      </c>
      <c r="D51" s="13">
        <v>90</v>
      </c>
      <c r="E51" s="6">
        <f t="shared" si="1"/>
        <v>4207.83</v>
      </c>
      <c r="F51" s="12"/>
      <c r="K51" s="17">
        <f t="shared" si="2"/>
        <v>1.9844297090184093E-2</v>
      </c>
    </row>
    <row r="52" spans="1:11" outlineLevel="1" x14ac:dyDescent="0.25">
      <c r="A52" s="5">
        <f t="shared" si="3"/>
        <v>430000028</v>
      </c>
      <c r="B52" t="str">
        <f t="shared" si="4"/>
        <v>Cliente 28</v>
      </c>
      <c r="C52" s="6">
        <v>2157.1799999999998</v>
      </c>
      <c r="D52" s="13">
        <v>30</v>
      </c>
      <c r="E52" s="6" t="str">
        <f t="shared" si="1"/>
        <v/>
      </c>
      <c r="F52" s="12"/>
      <c r="K52" s="17">
        <f t="shared" si="2"/>
        <v>1.0173348447300229E-2</v>
      </c>
    </row>
    <row r="53" spans="1:11" outlineLevel="1" x14ac:dyDescent="0.25">
      <c r="A53" s="5">
        <f t="shared" si="3"/>
        <v>430000029</v>
      </c>
      <c r="B53" t="str">
        <f t="shared" si="4"/>
        <v>Cliente 29</v>
      </c>
      <c r="C53" s="6">
        <v>162.47999999999999</v>
      </c>
      <c r="D53" s="13">
        <v>30</v>
      </c>
      <c r="E53" s="6" t="str">
        <f t="shared" si="1"/>
        <v/>
      </c>
      <c r="F53" s="12"/>
      <c r="K53" s="17">
        <f t="shared" si="2"/>
        <v>7.6626227561786271E-4</v>
      </c>
    </row>
    <row r="54" spans="1:11" outlineLevel="1" x14ac:dyDescent="0.25">
      <c r="A54" s="5">
        <f t="shared" si="3"/>
        <v>430000030</v>
      </c>
      <c r="B54" t="str">
        <f t="shared" si="4"/>
        <v>Cliente 30</v>
      </c>
      <c r="C54" s="6">
        <v>4665.97</v>
      </c>
      <c r="D54" s="13">
        <v>60</v>
      </c>
      <c r="E54" s="6" t="str">
        <f t="shared" si="1"/>
        <v/>
      </c>
      <c r="F54" s="12"/>
      <c r="K54" s="17">
        <f t="shared" si="2"/>
        <v>2.200490392765066E-2</v>
      </c>
    </row>
    <row r="55" spans="1:11" outlineLevel="1" x14ac:dyDescent="0.25">
      <c r="A55" s="5">
        <f t="shared" si="3"/>
        <v>430000031</v>
      </c>
      <c r="B55" t="str">
        <f t="shared" si="4"/>
        <v>Cliente 31</v>
      </c>
      <c r="C55" s="6">
        <v>-262.62</v>
      </c>
      <c r="D55" s="13">
        <v>30</v>
      </c>
      <c r="E55" s="6" t="str">
        <f t="shared" si="1"/>
        <v/>
      </c>
      <c r="F55" s="12"/>
      <c r="K55" s="17">
        <f t="shared" si="2"/>
        <v>0</v>
      </c>
    </row>
    <row r="56" spans="1:11" outlineLevel="1" x14ac:dyDescent="0.25">
      <c r="A56" s="5">
        <f t="shared" si="3"/>
        <v>430000032</v>
      </c>
      <c r="B56" t="str">
        <f t="shared" si="4"/>
        <v>Cliente 32</v>
      </c>
      <c r="C56" s="6">
        <v>2000.12</v>
      </c>
      <c r="D56" s="13">
        <v>120</v>
      </c>
      <c r="E56" s="6" t="str">
        <f t="shared" si="1"/>
        <v/>
      </c>
      <c r="F56" s="12"/>
      <c r="K56" s="17">
        <f t="shared" si="2"/>
        <v>9.4326471116986683E-3</v>
      </c>
    </row>
    <row r="57" spans="1:11" outlineLevel="1" x14ac:dyDescent="0.25">
      <c r="A57" s="5">
        <f t="shared" si="3"/>
        <v>430000033</v>
      </c>
      <c r="B57" t="str">
        <f t="shared" si="4"/>
        <v>Cliente 33</v>
      </c>
      <c r="C57" s="6">
        <v>6350.57</v>
      </c>
      <c r="D57" s="13">
        <v>120</v>
      </c>
      <c r="E57" s="6">
        <f t="shared" si="1"/>
        <v>6350.57</v>
      </c>
      <c r="F57" s="12"/>
      <c r="K57" s="17">
        <f t="shared" si="2"/>
        <v>2.9949545911315427E-2</v>
      </c>
    </row>
    <row r="58" spans="1:11" outlineLevel="1" x14ac:dyDescent="0.25">
      <c r="A58" s="5">
        <f t="shared" si="3"/>
        <v>430000034</v>
      </c>
      <c r="B58" t="str">
        <f t="shared" si="4"/>
        <v>Cliente 34</v>
      </c>
      <c r="C58" s="6">
        <v>1831.87</v>
      </c>
      <c r="D58" s="13">
        <v>30</v>
      </c>
      <c r="E58" s="6" t="str">
        <f t="shared" si="1"/>
        <v/>
      </c>
      <c r="F58" s="12"/>
      <c r="K58" s="17">
        <f t="shared" si="2"/>
        <v>8.639173281856807E-3</v>
      </c>
    </row>
    <row r="59" spans="1:11" outlineLevel="1" x14ac:dyDescent="0.25">
      <c r="A59" s="5">
        <f t="shared" si="3"/>
        <v>430000035</v>
      </c>
      <c r="B59" t="str">
        <f t="shared" si="4"/>
        <v>Cliente 35</v>
      </c>
      <c r="C59" s="6">
        <v>1894.75</v>
      </c>
      <c r="D59" s="13">
        <v>90</v>
      </c>
      <c r="E59" s="6" t="str">
        <f t="shared" si="1"/>
        <v/>
      </c>
      <c r="F59" s="12"/>
      <c r="K59" s="17">
        <f t="shared" si="2"/>
        <v>8.9357179143706635E-3</v>
      </c>
    </row>
    <row r="60" spans="1:11" outlineLevel="1" x14ac:dyDescent="0.25">
      <c r="A60" s="5">
        <f t="shared" si="3"/>
        <v>430000036</v>
      </c>
      <c r="B60" t="str">
        <f t="shared" si="4"/>
        <v>Cliente 36</v>
      </c>
      <c r="C60" s="6">
        <v>957.86</v>
      </c>
      <c r="D60" s="13">
        <v>120</v>
      </c>
      <c r="E60" s="6" t="str">
        <f t="shared" si="1"/>
        <v/>
      </c>
      <c r="F60" s="12"/>
      <c r="K60" s="17">
        <f t="shared" si="2"/>
        <v>4.5173066428072749E-3</v>
      </c>
    </row>
    <row r="61" spans="1:11" outlineLevel="1" x14ac:dyDescent="0.25">
      <c r="A61" s="5">
        <f t="shared" si="3"/>
        <v>430000037</v>
      </c>
      <c r="B61" t="str">
        <f t="shared" si="4"/>
        <v>Cliente 37</v>
      </c>
      <c r="C61" s="6">
        <v>3724.52</v>
      </c>
      <c r="D61" s="13">
        <v>30</v>
      </c>
      <c r="E61" s="6" t="str">
        <f t="shared" si="1"/>
        <v/>
      </c>
      <c r="F61" s="12"/>
      <c r="K61" s="17">
        <f t="shared" si="2"/>
        <v>1.7564987510981303E-2</v>
      </c>
    </row>
    <row r="62" spans="1:11" outlineLevel="1" x14ac:dyDescent="0.25">
      <c r="A62" s="5">
        <f t="shared" si="3"/>
        <v>430000038</v>
      </c>
      <c r="B62" t="str">
        <f t="shared" si="4"/>
        <v>Cliente 38</v>
      </c>
      <c r="C62" s="6">
        <v>3574.76</v>
      </c>
      <c r="D62" s="13">
        <v>60</v>
      </c>
      <c r="E62" s="6" t="str">
        <f t="shared" si="1"/>
        <v/>
      </c>
      <c r="F62" s="12"/>
      <c r="K62" s="17">
        <f t="shared" si="2"/>
        <v>1.6858713271711664E-2</v>
      </c>
    </row>
    <row r="63" spans="1:11" outlineLevel="1" x14ac:dyDescent="0.25">
      <c r="A63" s="5">
        <f t="shared" si="3"/>
        <v>430000039</v>
      </c>
      <c r="B63" t="str">
        <f t="shared" si="4"/>
        <v>Cliente 39</v>
      </c>
      <c r="C63" s="6">
        <v>6092.6</v>
      </c>
      <c r="D63" s="13">
        <v>30</v>
      </c>
      <c r="E63" s="6" t="str">
        <f t="shared" si="1"/>
        <v/>
      </c>
      <c r="F63" s="12"/>
      <c r="K63" s="17">
        <f t="shared" si="2"/>
        <v>2.873294891943249E-2</v>
      </c>
    </row>
    <row r="64" spans="1:11" outlineLevel="1" x14ac:dyDescent="0.25">
      <c r="A64" s="5">
        <f t="shared" si="3"/>
        <v>430000040</v>
      </c>
      <c r="B64" t="str">
        <f t="shared" si="4"/>
        <v>Cliente 40</v>
      </c>
      <c r="C64" s="6">
        <v>3265.95</v>
      </c>
      <c r="D64" s="13">
        <v>60</v>
      </c>
      <c r="E64" s="6" t="str">
        <f t="shared" si="1"/>
        <v/>
      </c>
      <c r="F64" s="12"/>
      <c r="K64" s="17">
        <f t="shared" si="2"/>
        <v>1.5402352776059568E-2</v>
      </c>
    </row>
    <row r="65" spans="1:11" outlineLevel="1" x14ac:dyDescent="0.25">
      <c r="A65" s="5">
        <f t="shared" si="3"/>
        <v>430000041</v>
      </c>
      <c r="B65" t="str">
        <f t="shared" si="4"/>
        <v>Cliente 41</v>
      </c>
      <c r="C65" s="6">
        <v>0</v>
      </c>
      <c r="D65" s="13">
        <v>30</v>
      </c>
      <c r="E65" s="6" t="str">
        <f t="shared" si="1"/>
        <v/>
      </c>
      <c r="F65" s="12"/>
      <c r="K65" s="17">
        <f t="shared" si="2"/>
        <v>0</v>
      </c>
    </row>
    <row r="66" spans="1:11" outlineLevel="1" x14ac:dyDescent="0.25">
      <c r="A66" s="5">
        <f t="shared" si="3"/>
        <v>430000042</v>
      </c>
      <c r="B66" t="str">
        <f t="shared" si="4"/>
        <v>Cliente 42</v>
      </c>
      <c r="C66" s="6">
        <v>4338.51</v>
      </c>
      <c r="D66" s="13">
        <v>60</v>
      </c>
      <c r="E66" s="6" t="str">
        <f t="shared" si="1"/>
        <v/>
      </c>
      <c r="F66" s="12"/>
      <c r="K66" s="17">
        <f t="shared" si="2"/>
        <v>2.0460589274931398E-2</v>
      </c>
    </row>
    <row r="67" spans="1:11" outlineLevel="1" x14ac:dyDescent="0.25">
      <c r="A67" s="5">
        <f t="shared" si="3"/>
        <v>430000043</v>
      </c>
      <c r="B67" t="str">
        <f t="shared" si="4"/>
        <v>Cliente 43</v>
      </c>
      <c r="C67" s="6">
        <v>0</v>
      </c>
      <c r="D67" s="13">
        <v>60</v>
      </c>
      <c r="E67" s="6" t="str">
        <f t="shared" si="1"/>
        <v/>
      </c>
      <c r="F67" s="12"/>
      <c r="K67" s="17">
        <f t="shared" si="2"/>
        <v>0</v>
      </c>
    </row>
    <row r="68" spans="1:11" outlineLevel="1" x14ac:dyDescent="0.25">
      <c r="A68" s="5">
        <f t="shared" si="3"/>
        <v>430000044</v>
      </c>
      <c r="B68" t="str">
        <f t="shared" si="4"/>
        <v>Cliente 44</v>
      </c>
      <c r="C68" s="6">
        <v>5841.87</v>
      </c>
      <c r="D68" s="13">
        <v>60</v>
      </c>
      <c r="E68" s="6" t="str">
        <f t="shared" si="1"/>
        <v/>
      </c>
      <c r="F68" s="12"/>
      <c r="K68" s="17">
        <f t="shared" si="2"/>
        <v>2.7550496061445863E-2</v>
      </c>
    </row>
    <row r="69" spans="1:11" outlineLevel="1" x14ac:dyDescent="0.25">
      <c r="A69" s="5">
        <f t="shared" si="3"/>
        <v>430000045</v>
      </c>
      <c r="B69" t="str">
        <f t="shared" si="4"/>
        <v>Cliente 45</v>
      </c>
      <c r="C69" s="6">
        <v>-307.04000000000002</v>
      </c>
      <c r="D69" s="13">
        <v>90</v>
      </c>
      <c r="E69" s="6" t="str">
        <f t="shared" si="1"/>
        <v/>
      </c>
      <c r="F69" s="12"/>
      <c r="K69" s="17">
        <f t="shared" si="2"/>
        <v>0</v>
      </c>
    </row>
    <row r="70" spans="1:11" outlineLevel="1" x14ac:dyDescent="0.25">
      <c r="A70" s="5">
        <f t="shared" si="3"/>
        <v>430000046</v>
      </c>
      <c r="B70" t="str">
        <f t="shared" si="4"/>
        <v>Cliente 46</v>
      </c>
      <c r="C70" s="6">
        <v>0</v>
      </c>
      <c r="D70" s="13">
        <v>60</v>
      </c>
      <c r="E70" s="6" t="str">
        <f t="shared" si="1"/>
        <v/>
      </c>
      <c r="F70" s="12"/>
      <c r="K70" s="17">
        <f t="shared" si="2"/>
        <v>0</v>
      </c>
    </row>
    <row r="71" spans="1:11" outlineLevel="1" x14ac:dyDescent="0.25">
      <c r="A71" s="5">
        <f t="shared" si="3"/>
        <v>430000047</v>
      </c>
      <c r="B71" t="str">
        <f t="shared" si="4"/>
        <v>Cliente 47</v>
      </c>
      <c r="C71" s="6">
        <v>1467.21</v>
      </c>
      <c r="D71" s="13">
        <v>120</v>
      </c>
      <c r="E71" s="6" t="str">
        <f t="shared" si="1"/>
        <v/>
      </c>
      <c r="F71" s="12"/>
      <c r="K71" s="17">
        <f t="shared" si="2"/>
        <v>6.9194219190625581E-3</v>
      </c>
    </row>
    <row r="72" spans="1:11" outlineLevel="1" x14ac:dyDescent="0.25">
      <c r="A72" s="5">
        <f t="shared" si="3"/>
        <v>430000048</v>
      </c>
      <c r="B72" t="str">
        <f t="shared" si="4"/>
        <v>Cliente 48</v>
      </c>
      <c r="C72" s="6">
        <v>5405.62</v>
      </c>
      <c r="D72" s="13">
        <v>120</v>
      </c>
      <c r="E72" s="6">
        <f t="shared" si="1"/>
        <v>5405.62</v>
      </c>
      <c r="F72" s="12"/>
      <c r="K72" s="17">
        <f t="shared" si="2"/>
        <v>2.5493123352569123E-2</v>
      </c>
    </row>
    <row r="73" spans="1:11" outlineLevel="1" x14ac:dyDescent="0.25">
      <c r="A73" s="5">
        <f t="shared" si="3"/>
        <v>430000049</v>
      </c>
      <c r="B73" t="str">
        <f t="shared" si="4"/>
        <v>Cliente 49</v>
      </c>
      <c r="C73" s="6">
        <v>3054.17</v>
      </c>
      <c r="D73" s="13">
        <v>30</v>
      </c>
      <c r="E73" s="6" t="str">
        <f t="shared" si="1"/>
        <v/>
      </c>
      <c r="F73" s="12"/>
      <c r="K73" s="17">
        <f t="shared" si="2"/>
        <v>1.440358969918641E-2</v>
      </c>
    </row>
    <row r="74" spans="1:11" outlineLevel="1" x14ac:dyDescent="0.25">
      <c r="A74" s="5">
        <f t="shared" si="3"/>
        <v>430000050</v>
      </c>
      <c r="B74" t="str">
        <f t="shared" si="4"/>
        <v>Cliente 50</v>
      </c>
      <c r="C74" s="6">
        <v>5766.8</v>
      </c>
      <c r="D74" s="13">
        <v>60</v>
      </c>
      <c r="E74" s="6" t="str">
        <f t="shared" si="1"/>
        <v/>
      </c>
      <c r="F74" s="12"/>
      <c r="K74" s="17">
        <f t="shared" si="2"/>
        <v>2.7196462894098297E-2</v>
      </c>
    </row>
    <row r="75" spans="1:11" outlineLevel="1" x14ac:dyDescent="0.25">
      <c r="A75" s="5">
        <f t="shared" si="3"/>
        <v>430000051</v>
      </c>
      <c r="B75" t="str">
        <f t="shared" si="4"/>
        <v>Cliente 51</v>
      </c>
      <c r="C75" s="6">
        <v>0</v>
      </c>
      <c r="D75" s="13">
        <v>120</v>
      </c>
      <c r="E75" s="6" t="str">
        <f t="shared" si="1"/>
        <v/>
      </c>
      <c r="F75" s="12"/>
      <c r="K75" s="17">
        <f t="shared" si="2"/>
        <v>0</v>
      </c>
    </row>
    <row r="76" spans="1:11" outlineLevel="1" x14ac:dyDescent="0.25">
      <c r="A76" s="5">
        <f t="shared" si="3"/>
        <v>430000052</v>
      </c>
      <c r="B76" t="str">
        <f t="shared" si="4"/>
        <v>Cliente 52</v>
      </c>
      <c r="C76" s="6">
        <v>5054.76</v>
      </c>
      <c r="D76" s="13">
        <v>90</v>
      </c>
      <c r="E76" s="6">
        <f t="shared" si="1"/>
        <v>5054.76</v>
      </c>
      <c r="F76" s="12"/>
      <c r="K76" s="17">
        <f t="shared" si="2"/>
        <v>2.3838453349963984E-2</v>
      </c>
    </row>
    <row r="77" spans="1:11" outlineLevel="1" x14ac:dyDescent="0.25">
      <c r="A77" s="5">
        <f t="shared" si="3"/>
        <v>430000053</v>
      </c>
      <c r="B77" t="str">
        <f t="shared" si="4"/>
        <v>Cliente 53</v>
      </c>
      <c r="C77" s="6">
        <v>-731.28</v>
      </c>
      <c r="D77" s="13">
        <v>30</v>
      </c>
      <c r="E77" s="6" t="str">
        <f t="shared" si="1"/>
        <v/>
      </c>
      <c r="F77" s="12"/>
      <c r="K77" s="17">
        <f t="shared" si="2"/>
        <v>0</v>
      </c>
    </row>
    <row r="78" spans="1:11" outlineLevel="1" x14ac:dyDescent="0.25">
      <c r="A78" s="5">
        <f t="shared" si="3"/>
        <v>430000054</v>
      </c>
      <c r="B78" t="str">
        <f t="shared" si="4"/>
        <v>Cliente 54</v>
      </c>
      <c r="C78" s="6">
        <v>5396.22</v>
      </c>
      <c r="D78" s="13">
        <v>120</v>
      </c>
      <c r="E78" s="6">
        <f t="shared" si="1"/>
        <v>5396.22</v>
      </c>
      <c r="F78" s="12"/>
      <c r="K78" s="17">
        <f t="shared" si="2"/>
        <v>2.5448792570991037E-2</v>
      </c>
    </row>
    <row r="79" spans="1:11" outlineLevel="1" x14ac:dyDescent="0.25">
      <c r="A79" s="5">
        <f t="shared" si="3"/>
        <v>430000055</v>
      </c>
      <c r="B79" t="str">
        <f t="shared" si="4"/>
        <v>Cliente 55</v>
      </c>
      <c r="C79" s="6">
        <v>4255.8100000000004</v>
      </c>
      <c r="D79" s="13">
        <v>30</v>
      </c>
      <c r="E79" s="6" t="str">
        <f t="shared" si="1"/>
        <v/>
      </c>
      <c r="F79" s="12"/>
      <c r="K79" s="17">
        <f t="shared" si="2"/>
        <v>2.0070572717856085E-2</v>
      </c>
    </row>
    <row r="80" spans="1:11" outlineLevel="1" x14ac:dyDescent="0.25">
      <c r="A80" s="5">
        <f t="shared" si="3"/>
        <v>430000056</v>
      </c>
      <c r="B80" t="str">
        <f t="shared" si="4"/>
        <v>Cliente 56</v>
      </c>
      <c r="C80" s="6">
        <v>2458.31</v>
      </c>
      <c r="D80" s="13">
        <v>30</v>
      </c>
      <c r="E80" s="6" t="str">
        <f t="shared" si="1"/>
        <v/>
      </c>
      <c r="F80" s="12"/>
      <c r="K80" s="17">
        <f t="shared" si="2"/>
        <v>1.1593489751194905E-2</v>
      </c>
    </row>
    <row r="81" spans="1:11" outlineLevel="1" x14ac:dyDescent="0.25">
      <c r="A81" s="5">
        <f t="shared" si="3"/>
        <v>430000057</v>
      </c>
      <c r="B81" t="str">
        <f t="shared" si="4"/>
        <v>Cliente 57</v>
      </c>
      <c r="C81" s="6">
        <v>3919.65</v>
      </c>
      <c r="D81" s="13">
        <v>30</v>
      </c>
      <c r="E81" s="6" t="str">
        <f t="shared" si="1"/>
        <v/>
      </c>
      <c r="F81" s="12"/>
      <c r="K81" s="17">
        <f t="shared" si="2"/>
        <v>1.8485228511974126E-2</v>
      </c>
    </row>
    <row r="82" spans="1:11" outlineLevel="1" x14ac:dyDescent="0.25">
      <c r="A82" s="5">
        <f t="shared" si="3"/>
        <v>430000058</v>
      </c>
      <c r="B82" t="str">
        <f t="shared" si="4"/>
        <v>Cliente 58</v>
      </c>
      <c r="C82" s="6">
        <v>0</v>
      </c>
      <c r="D82" s="13">
        <v>60</v>
      </c>
      <c r="E82" s="6" t="str">
        <f t="shared" si="1"/>
        <v/>
      </c>
      <c r="F82" s="12"/>
      <c r="K82" s="17">
        <f t="shared" si="2"/>
        <v>0</v>
      </c>
    </row>
    <row r="83" spans="1:11" outlineLevel="1" x14ac:dyDescent="0.25">
      <c r="A83" s="5">
        <f t="shared" si="3"/>
        <v>430000059</v>
      </c>
      <c r="B83" t="str">
        <f t="shared" si="4"/>
        <v>Cliente 59</v>
      </c>
      <c r="C83" s="6">
        <v>5131.76</v>
      </c>
      <c r="D83" s="13">
        <v>90</v>
      </c>
      <c r="E83" s="6">
        <f t="shared" si="1"/>
        <v>5131.76</v>
      </c>
      <c r="F83" s="12"/>
      <c r="K83" s="17">
        <f t="shared" si="2"/>
        <v>2.420158847565684E-2</v>
      </c>
    </row>
    <row r="84" spans="1:11" outlineLevel="1" x14ac:dyDescent="0.25">
      <c r="A84" s="5">
        <f t="shared" si="3"/>
        <v>430000060</v>
      </c>
      <c r="B84" t="str">
        <f t="shared" si="4"/>
        <v>Cliente 60</v>
      </c>
      <c r="C84" s="6">
        <v>5856.46</v>
      </c>
      <c r="D84" s="13">
        <v>120</v>
      </c>
      <c r="E84" s="6">
        <f t="shared" si="1"/>
        <v>5856.46</v>
      </c>
      <c r="F84" s="12"/>
      <c r="K84" s="17">
        <f t="shared" si="2"/>
        <v>2.7619303093703768E-2</v>
      </c>
    </row>
    <row r="85" spans="1:11" outlineLevel="1" x14ac:dyDescent="0.25">
      <c r="A85" s="5">
        <f t="shared" si="3"/>
        <v>430000061</v>
      </c>
      <c r="B85" t="str">
        <f t="shared" si="4"/>
        <v>Cliente 61</v>
      </c>
      <c r="C85" s="6">
        <v>-364.4</v>
      </c>
      <c r="D85" s="13">
        <v>30</v>
      </c>
      <c r="E85" s="6" t="str">
        <f t="shared" si="1"/>
        <v/>
      </c>
      <c r="F85" s="12"/>
      <c r="K85" s="17">
        <f t="shared" si="2"/>
        <v>0</v>
      </c>
    </row>
    <row r="86" spans="1:11" outlineLevel="1" x14ac:dyDescent="0.25">
      <c r="A86" s="5">
        <f t="shared" si="3"/>
        <v>430000062</v>
      </c>
      <c r="B86" t="str">
        <f t="shared" si="4"/>
        <v>Cliente 62</v>
      </c>
      <c r="C86" s="6">
        <v>3233.47</v>
      </c>
      <c r="D86" s="13">
        <v>30</v>
      </c>
      <c r="E86" s="6" t="str">
        <f t="shared" si="1"/>
        <v/>
      </c>
      <c r="F86" s="12"/>
      <c r="K86" s="17">
        <f t="shared" si="2"/>
        <v>1.5249175777585491E-2</v>
      </c>
    </row>
    <row r="87" spans="1:11" outlineLevel="1" x14ac:dyDescent="0.25">
      <c r="A87" s="5">
        <f t="shared" si="3"/>
        <v>430000063</v>
      </c>
      <c r="B87" t="str">
        <f t="shared" si="4"/>
        <v>Cliente 63</v>
      </c>
      <c r="C87" s="6">
        <v>5583.52</v>
      </c>
      <c r="D87" s="13">
        <v>30</v>
      </c>
      <c r="E87" s="6" t="str">
        <f t="shared" si="1"/>
        <v/>
      </c>
      <c r="F87" s="12"/>
      <c r="K87" s="17">
        <f t="shared" si="2"/>
        <v>2.6332106974137428E-2</v>
      </c>
    </row>
    <row r="88" spans="1:11" outlineLevel="1" x14ac:dyDescent="0.25">
      <c r="A88" s="5">
        <f t="shared" si="3"/>
        <v>430000064</v>
      </c>
      <c r="B88" t="str">
        <f t="shared" si="4"/>
        <v>Cliente 64</v>
      </c>
      <c r="C88" s="6">
        <v>0</v>
      </c>
      <c r="D88" s="13">
        <v>90</v>
      </c>
      <c r="E88" s="6" t="str">
        <f t="shared" si="1"/>
        <v/>
      </c>
      <c r="F88" s="12"/>
      <c r="K88" s="17">
        <f t="shared" si="2"/>
        <v>0</v>
      </c>
    </row>
    <row r="89" spans="1:11" outlineLevel="1" x14ac:dyDescent="0.25">
      <c r="A89" s="5">
        <f t="shared" si="3"/>
        <v>430000065</v>
      </c>
      <c r="B89" t="str">
        <f t="shared" si="4"/>
        <v>Cliente 65</v>
      </c>
      <c r="C89" s="6">
        <v>3783.69</v>
      </c>
      <c r="D89" s="13">
        <v>60</v>
      </c>
      <c r="E89" s="6" t="str">
        <f t="shared" si="1"/>
        <v/>
      </c>
      <c r="F89" s="12"/>
      <c r="K89" s="17">
        <f t="shared" si="2"/>
        <v>1.7844035632893593E-2</v>
      </c>
    </row>
    <row r="90" spans="1:11" outlineLevel="1" x14ac:dyDescent="0.25">
      <c r="A90" s="5">
        <f t="shared" si="3"/>
        <v>430000066</v>
      </c>
      <c r="B90" t="str">
        <f t="shared" si="4"/>
        <v>Cliente 66</v>
      </c>
      <c r="C90" s="6">
        <v>0</v>
      </c>
      <c r="D90" s="13">
        <v>60</v>
      </c>
      <c r="E90" s="6" t="str">
        <f t="shared" ref="E90:E112" si="5">IF(OR(AND(C90&gt;3000,D90&gt;60),C90&lt;-1000),C90,"")</f>
        <v/>
      </c>
      <c r="F90" s="12"/>
      <c r="K90" s="17">
        <f t="shared" ref="K90:K112" si="6">IF(C90&gt;0,C90/$L$23,0)</f>
        <v>0</v>
      </c>
    </row>
    <row r="91" spans="1:11" outlineLevel="1" x14ac:dyDescent="0.25">
      <c r="A91" s="5">
        <f t="shared" ref="A91:A112" si="7">A90+1</f>
        <v>430000067</v>
      </c>
      <c r="B91" t="str">
        <f t="shared" si="4"/>
        <v>Cliente 67</v>
      </c>
      <c r="C91" s="6">
        <v>2845.56</v>
      </c>
      <c r="D91" s="13">
        <v>120</v>
      </c>
      <c r="E91" s="6" t="str">
        <f t="shared" si="5"/>
        <v/>
      </c>
      <c r="F91" s="12"/>
      <c r="K91" s="17">
        <f t="shared" si="6"/>
        <v>1.3419776470994372E-2</v>
      </c>
    </row>
    <row r="92" spans="1:11" outlineLevel="1" x14ac:dyDescent="0.25">
      <c r="A92" s="5">
        <f t="shared" si="7"/>
        <v>430000068</v>
      </c>
      <c r="B92" t="str">
        <f t="shared" si="4"/>
        <v>Cliente 68</v>
      </c>
      <c r="C92" s="6">
        <v>0</v>
      </c>
      <c r="D92" s="13">
        <v>90</v>
      </c>
      <c r="E92" s="6" t="str">
        <f t="shared" si="5"/>
        <v/>
      </c>
      <c r="F92" s="12"/>
      <c r="K92" s="17">
        <f t="shared" si="6"/>
        <v>0</v>
      </c>
    </row>
    <row r="93" spans="1:11" outlineLevel="1" x14ac:dyDescent="0.25">
      <c r="A93" s="5">
        <f t="shared" si="7"/>
        <v>430000069</v>
      </c>
      <c r="B93" t="str">
        <f t="shared" si="4"/>
        <v>Cliente 69</v>
      </c>
      <c r="C93" s="6">
        <v>0</v>
      </c>
      <c r="D93" s="13">
        <v>90</v>
      </c>
      <c r="E93" s="6" t="str">
        <f t="shared" si="5"/>
        <v/>
      </c>
      <c r="F93" s="12"/>
      <c r="K93" s="17">
        <f t="shared" si="6"/>
        <v>0</v>
      </c>
    </row>
    <row r="94" spans="1:11" outlineLevel="1" x14ac:dyDescent="0.25">
      <c r="A94" s="5">
        <f t="shared" si="7"/>
        <v>430000070</v>
      </c>
      <c r="B94" t="str">
        <f t="shared" si="4"/>
        <v>Cliente 70</v>
      </c>
      <c r="C94" s="6">
        <v>199.19</v>
      </c>
      <c r="D94" s="13">
        <v>120</v>
      </c>
      <c r="E94" s="6" t="str">
        <f t="shared" si="5"/>
        <v/>
      </c>
      <c r="F94" s="12"/>
      <c r="K94" s="17">
        <f t="shared" si="6"/>
        <v>9.3938812580208076E-4</v>
      </c>
    </row>
    <row r="95" spans="1:11" outlineLevel="1" x14ac:dyDescent="0.25">
      <c r="A95" s="5">
        <f t="shared" si="7"/>
        <v>430000071</v>
      </c>
      <c r="B95" t="str">
        <f t="shared" si="4"/>
        <v>Cliente 71</v>
      </c>
      <c r="C95" s="6">
        <v>-375.29</v>
      </c>
      <c r="D95" s="13">
        <v>30</v>
      </c>
      <c r="E95" s="6" t="str">
        <f t="shared" si="5"/>
        <v/>
      </c>
      <c r="F95" s="12"/>
      <c r="K95" s="17">
        <f t="shared" si="6"/>
        <v>0</v>
      </c>
    </row>
    <row r="96" spans="1:11" outlineLevel="1" x14ac:dyDescent="0.25">
      <c r="A96" s="5">
        <f t="shared" si="7"/>
        <v>430000072</v>
      </c>
      <c r="B96" t="str">
        <f t="shared" si="4"/>
        <v>Cliente 72</v>
      </c>
      <c r="C96" s="6">
        <v>2759.25</v>
      </c>
      <c r="D96" s="13">
        <v>120</v>
      </c>
      <c r="E96" s="6" t="str">
        <f t="shared" si="5"/>
        <v/>
      </c>
      <c r="F96" s="12"/>
      <c r="K96" s="17">
        <f t="shared" si="6"/>
        <v>1.3012735007376833E-2</v>
      </c>
    </row>
    <row r="97" spans="1:11" outlineLevel="1" x14ac:dyDescent="0.25">
      <c r="A97" s="5">
        <f t="shared" si="7"/>
        <v>430000073</v>
      </c>
      <c r="B97" t="str">
        <f t="shared" si="4"/>
        <v>Cliente 73</v>
      </c>
      <c r="C97" s="6">
        <v>-96.65</v>
      </c>
      <c r="D97" s="13">
        <v>120</v>
      </c>
      <c r="E97" s="6" t="str">
        <f t="shared" si="5"/>
        <v/>
      </c>
      <c r="F97" s="12"/>
      <c r="K97" s="17">
        <f t="shared" si="6"/>
        <v>0</v>
      </c>
    </row>
    <row r="98" spans="1:11" outlineLevel="1" x14ac:dyDescent="0.25">
      <c r="A98" s="5">
        <f t="shared" si="7"/>
        <v>430000074</v>
      </c>
      <c r="B98" t="str">
        <f t="shared" si="4"/>
        <v>Cliente 74</v>
      </c>
      <c r="C98" s="6">
        <v>4330.47</v>
      </c>
      <c r="D98" s="13">
        <v>30</v>
      </c>
      <c r="E98" s="6" t="str">
        <f t="shared" si="5"/>
        <v/>
      </c>
      <c r="F98" s="12"/>
      <c r="K98" s="17">
        <f t="shared" si="6"/>
        <v>2.0422672308560354E-2</v>
      </c>
    </row>
    <row r="99" spans="1:11" outlineLevel="1" x14ac:dyDescent="0.25">
      <c r="A99" s="5">
        <f t="shared" si="7"/>
        <v>430000075</v>
      </c>
      <c r="B99" t="str">
        <f t="shared" si="4"/>
        <v>Cliente 75</v>
      </c>
      <c r="C99" s="6">
        <v>908.05</v>
      </c>
      <c r="D99" s="13">
        <v>60</v>
      </c>
      <c r="E99" s="6" t="str">
        <f t="shared" si="5"/>
        <v/>
      </c>
      <c r="F99" s="12"/>
      <c r="K99" s="17">
        <f t="shared" si="6"/>
        <v>4.2824006608493366E-3</v>
      </c>
    </row>
    <row r="100" spans="1:11" outlineLevel="1" x14ac:dyDescent="0.25">
      <c r="A100" s="5">
        <f t="shared" si="7"/>
        <v>430000076</v>
      </c>
      <c r="B100" t="str">
        <f t="shared" si="4"/>
        <v>Cliente 76</v>
      </c>
      <c r="C100" s="6">
        <v>0</v>
      </c>
      <c r="D100" s="13">
        <v>90</v>
      </c>
      <c r="E100" s="6" t="str">
        <f t="shared" si="5"/>
        <v/>
      </c>
      <c r="F100" s="12"/>
      <c r="K100" s="17">
        <f t="shared" si="6"/>
        <v>0</v>
      </c>
    </row>
    <row r="101" spans="1:11" outlineLevel="1" x14ac:dyDescent="0.25">
      <c r="A101" s="5">
        <f t="shared" si="7"/>
        <v>430000077</v>
      </c>
      <c r="B101" t="str">
        <f t="shared" si="4"/>
        <v>Cliente 77</v>
      </c>
      <c r="C101" s="6">
        <v>0</v>
      </c>
      <c r="D101" s="13">
        <v>90</v>
      </c>
      <c r="E101" s="6" t="str">
        <f t="shared" si="5"/>
        <v/>
      </c>
      <c r="F101" s="12"/>
      <c r="K101" s="17">
        <f t="shared" si="6"/>
        <v>0</v>
      </c>
    </row>
    <row r="102" spans="1:11" outlineLevel="1" x14ac:dyDescent="0.25">
      <c r="A102" s="5">
        <f t="shared" si="7"/>
        <v>430000078</v>
      </c>
      <c r="B102" t="str">
        <f t="shared" si="4"/>
        <v>Cliente 78</v>
      </c>
      <c r="C102" s="6">
        <v>978.88</v>
      </c>
      <c r="D102" s="13">
        <v>60</v>
      </c>
      <c r="E102" s="6" t="str">
        <f t="shared" si="5"/>
        <v/>
      </c>
      <c r="F102" s="12"/>
      <c r="K102" s="17">
        <f t="shared" si="6"/>
        <v>4.6164378160808315E-3</v>
      </c>
    </row>
    <row r="103" spans="1:11" outlineLevel="1" x14ac:dyDescent="0.25">
      <c r="A103" s="5">
        <f t="shared" si="7"/>
        <v>430000079</v>
      </c>
      <c r="B103" t="str">
        <f t="shared" si="4"/>
        <v>Cliente 79</v>
      </c>
      <c r="C103" s="6">
        <v>2396.5500000000002</v>
      </c>
      <c r="D103" s="13">
        <v>90</v>
      </c>
      <c r="E103" s="6" t="str">
        <f t="shared" si="5"/>
        <v/>
      </c>
      <c r="F103" s="12"/>
      <c r="K103" s="17">
        <f t="shared" si="6"/>
        <v>1.1302227084145675E-2</v>
      </c>
    </row>
    <row r="104" spans="1:11" outlineLevel="1" x14ac:dyDescent="0.25">
      <c r="A104" s="5">
        <f t="shared" si="7"/>
        <v>430000080</v>
      </c>
      <c r="B104" t="str">
        <f t="shared" si="4"/>
        <v>Cliente 80</v>
      </c>
      <c r="C104" s="6">
        <v>3122.49</v>
      </c>
      <c r="D104" s="13">
        <v>120</v>
      </c>
      <c r="E104" s="6">
        <f t="shared" si="5"/>
        <v>3122.49</v>
      </c>
      <c r="F104" s="12"/>
      <c r="K104" s="17">
        <f t="shared" si="6"/>
        <v>1.4725789592528434E-2</v>
      </c>
    </row>
    <row r="105" spans="1:11" outlineLevel="1" x14ac:dyDescent="0.25">
      <c r="A105" s="5">
        <f t="shared" si="7"/>
        <v>430000081</v>
      </c>
      <c r="B105" t="str">
        <f t="shared" ref="B105:B112" si="8">"Cliente "&amp;RIGHT(A105,2)</f>
        <v>Cliente 81</v>
      </c>
      <c r="C105" s="6">
        <v>0</v>
      </c>
      <c r="D105" s="13">
        <v>120</v>
      </c>
      <c r="E105" s="6" t="str">
        <f t="shared" si="5"/>
        <v/>
      </c>
      <c r="F105" s="12"/>
      <c r="K105" s="17">
        <f t="shared" si="6"/>
        <v>0</v>
      </c>
    </row>
    <row r="106" spans="1:11" outlineLevel="1" x14ac:dyDescent="0.25">
      <c r="A106" s="5">
        <f t="shared" si="7"/>
        <v>430000082</v>
      </c>
      <c r="B106" t="str">
        <f t="shared" si="8"/>
        <v>Cliente 82</v>
      </c>
      <c r="C106" s="6">
        <v>5487.57</v>
      </c>
      <c r="D106" s="13">
        <v>120</v>
      </c>
      <c r="E106" s="6">
        <f t="shared" si="5"/>
        <v>5487.57</v>
      </c>
      <c r="F106" s="12"/>
      <c r="K106" s="17">
        <f t="shared" si="6"/>
        <v>2.5879602879199378E-2</v>
      </c>
    </row>
    <row r="107" spans="1:11" outlineLevel="1" x14ac:dyDescent="0.25">
      <c r="A107" s="5">
        <f t="shared" si="7"/>
        <v>430000083</v>
      </c>
      <c r="B107" t="str">
        <f t="shared" si="8"/>
        <v>Cliente 83</v>
      </c>
      <c r="C107" s="6">
        <v>5832.27</v>
      </c>
      <c r="D107" s="13">
        <v>90</v>
      </c>
      <c r="E107" s="6">
        <f t="shared" si="5"/>
        <v>5832.27</v>
      </c>
      <c r="F107" s="12"/>
      <c r="K107" s="17">
        <f t="shared" si="6"/>
        <v>2.7505222071749092E-2</v>
      </c>
    </row>
    <row r="108" spans="1:11" outlineLevel="1" x14ac:dyDescent="0.25">
      <c r="A108" s="5">
        <f t="shared" si="7"/>
        <v>430000084</v>
      </c>
      <c r="B108" t="str">
        <f t="shared" si="8"/>
        <v>Cliente 84</v>
      </c>
      <c r="C108" s="6">
        <v>2236.67</v>
      </c>
      <c r="D108" s="13">
        <v>90</v>
      </c>
      <c r="E108" s="6" t="str">
        <f t="shared" si="5"/>
        <v/>
      </c>
      <c r="F108" s="12"/>
      <c r="K108" s="17">
        <f t="shared" si="6"/>
        <v>1.0548226514070686E-2</v>
      </c>
    </row>
    <row r="109" spans="1:11" outlineLevel="1" x14ac:dyDescent="0.25">
      <c r="A109" s="5">
        <f t="shared" si="7"/>
        <v>430000085</v>
      </c>
      <c r="B109" t="str">
        <f t="shared" si="8"/>
        <v>Cliente 85</v>
      </c>
      <c r="C109" s="6">
        <v>-204.57</v>
      </c>
      <c r="D109" s="13">
        <v>120</v>
      </c>
      <c r="E109" s="6" t="str">
        <f t="shared" si="5"/>
        <v/>
      </c>
      <c r="F109" s="12"/>
      <c r="K109" s="17">
        <f t="shared" si="6"/>
        <v>0</v>
      </c>
    </row>
    <row r="110" spans="1:11" outlineLevel="1" x14ac:dyDescent="0.25">
      <c r="A110" s="5">
        <f t="shared" si="7"/>
        <v>430000086</v>
      </c>
      <c r="B110" t="str">
        <f t="shared" si="8"/>
        <v>Cliente 86</v>
      </c>
      <c r="C110" s="6">
        <v>0</v>
      </c>
      <c r="D110" s="13">
        <v>120</v>
      </c>
      <c r="E110" s="6" t="str">
        <f t="shared" si="5"/>
        <v/>
      </c>
      <c r="F110" s="12"/>
      <c r="K110" s="17">
        <f t="shared" si="6"/>
        <v>0</v>
      </c>
    </row>
    <row r="111" spans="1:11" outlineLevel="1" x14ac:dyDescent="0.25">
      <c r="A111" s="5">
        <f t="shared" si="7"/>
        <v>430000087</v>
      </c>
      <c r="B111" t="str">
        <f t="shared" si="8"/>
        <v>Cliente 87</v>
      </c>
      <c r="C111" s="6">
        <v>-463.26</v>
      </c>
      <c r="D111" s="13">
        <v>120</v>
      </c>
      <c r="E111" s="6" t="str">
        <f t="shared" si="5"/>
        <v/>
      </c>
      <c r="F111" s="12"/>
      <c r="K111" s="17">
        <f t="shared" si="6"/>
        <v>0</v>
      </c>
    </row>
    <row r="112" spans="1:11" outlineLevel="1" x14ac:dyDescent="0.25">
      <c r="A112" s="5">
        <f t="shared" si="7"/>
        <v>430000088</v>
      </c>
      <c r="B112" t="str">
        <f t="shared" si="8"/>
        <v>Cliente 88</v>
      </c>
      <c r="C112" s="6">
        <v>-908.49</v>
      </c>
      <c r="D112" s="13">
        <v>90</v>
      </c>
      <c r="E112" s="6" t="str">
        <f t="shared" si="5"/>
        <v/>
      </c>
      <c r="F112" s="12"/>
      <c r="K112" s="17">
        <f t="shared" si="6"/>
        <v>0</v>
      </c>
    </row>
  </sheetData>
  <autoFilter ref="A24:E112"/>
  <printOptions horizontalCentered="1"/>
  <pageMargins left="0.7" right="0.7" top="0.75" bottom="0.75" header="0.3" footer="0.3"/>
  <pageSetup paperSize="9" scale="83" orientation="portrait" r:id="rId1"/>
  <headerFooter>
    <oddFooter>&amp;A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Si anidado Y</vt:lpstr>
      <vt:lpstr>Si anidado O</vt:lpstr>
      <vt:lpstr>Si anidado Si</vt:lpstr>
      <vt:lpstr>Si anidado Si e Y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</dc:creator>
  <cp:lastModifiedBy>Francisco Cervantes</cp:lastModifiedBy>
  <cp:lastPrinted>2013-05-21T16:19:17Z</cp:lastPrinted>
  <dcterms:created xsi:type="dcterms:W3CDTF">2013-05-19T11:39:14Z</dcterms:created>
  <dcterms:modified xsi:type="dcterms:W3CDTF">2018-03-27T11:48:34Z</dcterms:modified>
</cp:coreProperties>
</file>