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ISCO\Documents\Empresa\Consulting\Cursos\Excel Claves Financieras\Nov 2015 - Seain\Claves Financieras en Excel - Ejercicios\"/>
    </mc:Choice>
  </mc:AlternateContent>
  <bookViews>
    <workbookView xWindow="120" yWindow="165" windowWidth="15180" windowHeight="9990"/>
  </bookViews>
  <sheets>
    <sheet name="Ventas" sheetId="8" r:id="rId1"/>
    <sheet name="Resumen" sheetId="9" r:id="rId2"/>
  </sheets>
  <definedNames>
    <definedName name="_xlnm._FilterDatabase" localSheetId="0" hidden="1">Ventas!$A$3:$D$33</definedName>
  </definedNames>
  <calcPr calcId="152511"/>
</workbook>
</file>

<file path=xl/calcChain.xml><?xml version="1.0" encoding="utf-8"?>
<calcChain xmlns="http://schemas.openxmlformats.org/spreadsheetml/2006/main">
  <c r="X5" i="8" l="1"/>
  <c r="X6" i="8"/>
  <c r="X7" i="8"/>
  <c r="X8" i="8"/>
  <c r="X9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4" i="8"/>
  <c r="B5" i="9" l="1"/>
  <c r="B4" i="9"/>
  <c r="B3" i="9"/>
  <c r="B2" i="9"/>
  <c r="B1" i="9"/>
  <c r="V7" i="8"/>
  <c r="U7" i="8"/>
  <c r="T7" i="8"/>
  <c r="S7" i="8"/>
  <c r="R7" i="8"/>
  <c r="O7" i="8"/>
  <c r="N7" i="8"/>
  <c r="M7" i="8"/>
  <c r="L7" i="8"/>
  <c r="K7" i="8"/>
  <c r="V6" i="8"/>
  <c r="U6" i="8"/>
  <c r="T6" i="8"/>
  <c r="S6" i="8"/>
  <c r="R6" i="8"/>
  <c r="O6" i="8"/>
  <c r="N6" i="8"/>
  <c r="M6" i="8"/>
  <c r="L6" i="8"/>
  <c r="K6" i="8"/>
  <c r="V5" i="8"/>
  <c r="U5" i="8"/>
  <c r="T5" i="8"/>
  <c r="S5" i="8"/>
  <c r="R5" i="8"/>
  <c r="O5" i="8"/>
  <c r="N5" i="8"/>
  <c r="M5" i="8"/>
  <c r="L5" i="8"/>
  <c r="K5" i="8"/>
  <c r="V4" i="8"/>
  <c r="U4" i="8"/>
  <c r="T4" i="8"/>
  <c r="S4" i="8"/>
  <c r="R4" i="8"/>
  <c r="O4" i="8"/>
  <c r="N4" i="8"/>
  <c r="M4" i="8"/>
  <c r="L4" i="8"/>
  <c r="K4" i="8"/>
  <c r="H3" i="8"/>
</calcChain>
</file>

<file path=xl/sharedStrings.xml><?xml version="1.0" encoding="utf-8"?>
<sst xmlns="http://schemas.openxmlformats.org/spreadsheetml/2006/main" count="127" uniqueCount="57">
  <si>
    <t>Nombre</t>
  </si>
  <si>
    <t>Comercial</t>
  </si>
  <si>
    <t>Cliente 12</t>
  </si>
  <si>
    <t>Gran superficie</t>
  </si>
  <si>
    <t>Agripina Moreno</t>
  </si>
  <si>
    <t>Cliente 11</t>
  </si>
  <si>
    <t>Cliente 10</t>
  </si>
  <si>
    <t>Espiridion Sanchez</t>
  </si>
  <si>
    <t>Cliente 9</t>
  </si>
  <si>
    <t>Cliente 23</t>
  </si>
  <si>
    <t>Export</t>
  </si>
  <si>
    <t>Nicolasa Perez</t>
  </si>
  <si>
    <t>Cliente 27</t>
  </si>
  <si>
    <t>Godofredo Hernandez</t>
  </si>
  <si>
    <t>Cliente 21</t>
  </si>
  <si>
    <t>Cliente 22</t>
  </si>
  <si>
    <t>Cliente 5</t>
  </si>
  <si>
    <t>Tienda delicatessen</t>
  </si>
  <si>
    <t>Cliente 8</t>
  </si>
  <si>
    <t>Cliente 14</t>
  </si>
  <si>
    <t>Cliente 6</t>
  </si>
  <si>
    <t>Cliente 30</t>
  </si>
  <si>
    <t>Cliente 17</t>
  </si>
  <si>
    <t>Cadena Tiendas</t>
  </si>
  <si>
    <t>Cliente 25</t>
  </si>
  <si>
    <t>Cliente 28</t>
  </si>
  <si>
    <t>Cliente 26</t>
  </si>
  <si>
    <t>Cliente 15</t>
  </si>
  <si>
    <t>Cliente 16</t>
  </si>
  <si>
    <t>Cliente 29</t>
  </si>
  <si>
    <t>Cliente 24</t>
  </si>
  <si>
    <t>Cliente 3</t>
  </si>
  <si>
    <t>Grupo Hostelero</t>
  </si>
  <si>
    <t>Cliente 4</t>
  </si>
  <si>
    <t>Cliente 18</t>
  </si>
  <si>
    <t>Cliente 2</t>
  </si>
  <si>
    <t>Cliente 20</t>
  </si>
  <si>
    <t>Cliente 13</t>
  </si>
  <si>
    <t>Cliente 19</t>
  </si>
  <si>
    <t>Cliente 7</t>
  </si>
  <si>
    <t>Cliente 1</t>
  </si>
  <si>
    <t>Ventas</t>
  </si>
  <si>
    <t>Tipo de cliente</t>
  </si>
  <si>
    <t>VENTAS POR CLIENTE - Bodegas Demvrek, S,A.</t>
  </si>
  <si>
    <t>¿Cuántos clientes de Tienda Delicatessen tenemos?</t>
  </si>
  <si>
    <t>¿Cuántos clientes de Tienda Delicatessen nos compran más de 15.000 €?</t>
  </si>
  <si>
    <t>¿Cuál es el consumo medio annual de nuestros clientes de Tienda Delicatessen?</t>
  </si>
  <si>
    <t>¿Cuál es el consumo medio annual de nuestros clientes de Tienda Delicatessen que consumen más de 15.000 €?</t>
  </si>
  <si>
    <t>Cuántos clientes de:</t>
  </si>
  <si>
    <t>&gt;15000</t>
  </si>
  <si>
    <t>Nos compran:</t>
  </si>
  <si>
    <t>Ventas por comercial y tipo de cliente</t>
  </si>
  <si>
    <t>Ventas medias por comercial y tipo de cliente</t>
  </si>
  <si>
    <t>¿Cuantos clientes tenemos?</t>
  </si>
  <si>
    <t>Comisiones por venta</t>
  </si>
  <si>
    <t>Tabla de Comisiones</t>
  </si>
  <si>
    <t>Orden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</si>
</sst>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_);[Red]\(#,##0.00\ [$€-1]\)"/>
    <numFmt numFmtId="165" formatCode="#,##0\ [$€-1]_);[Red]\(#,##0\ [$€-1]\)"/>
    <numFmt numFmtId="166" formatCode="0.0%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165" fontId="4" fillId="2" borderId="0" xfId="0" applyNumberFormat="1" applyFont="1" applyFill="1" applyAlignment="1">
      <alignment horizontal="left" vertical="center" indent="1"/>
    </xf>
    <xf numFmtId="0" fontId="4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95250</xdr:colOff>
      <xdr:row>3</xdr:row>
      <xdr:rowOff>9525</xdr:rowOff>
    </xdr:from>
    <xdr:to>
      <xdr:col>25</xdr:col>
      <xdr:colOff>485775</xdr:colOff>
      <xdr:row>13</xdr:row>
      <xdr:rowOff>19050</xdr:rowOff>
    </xdr:to>
    <xdr:grpSp>
      <xdr:nvGrpSpPr>
        <xdr:cNvPr id="5" name="Group 4"/>
        <xdr:cNvGrpSpPr/>
      </xdr:nvGrpSpPr>
      <xdr:grpSpPr>
        <a:xfrm>
          <a:off x="6829425" y="657225"/>
          <a:ext cx="390525" cy="1628775"/>
          <a:chOff x="6448425" y="657225"/>
          <a:chExt cx="390525" cy="1628775"/>
        </a:xfrm>
      </xdr:grpSpPr>
      <xdr:sp macro="" textlink="">
        <xdr:nvSpPr>
          <xdr:cNvPr id="3" name="Down Arrow 2"/>
          <xdr:cNvSpPr/>
        </xdr:nvSpPr>
        <xdr:spPr>
          <a:xfrm>
            <a:off x="6448425" y="657225"/>
            <a:ext cx="390525" cy="1628775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" name="TextBox 3"/>
          <xdr:cNvSpPr txBox="1"/>
        </xdr:nvSpPr>
        <xdr:spPr>
          <a:xfrm>
            <a:off x="6572250" y="685800"/>
            <a:ext cx="152400" cy="15430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100" b="1">
                <a:solidFill>
                  <a:schemeClr val="bg1"/>
                </a:solidFill>
              </a:rPr>
              <a:t>-</a:t>
            </a:r>
          </a:p>
          <a:p>
            <a:pPr algn="ctr"/>
            <a:endParaRPr lang="en-US" sz="1100"/>
          </a:p>
          <a:p>
            <a:pPr algn="ctr"/>
            <a:endParaRPr lang="en-US" sz="1100"/>
          </a:p>
          <a:p>
            <a:pPr algn="ctr"/>
            <a:endParaRPr lang="en-US" sz="1100"/>
          </a:p>
          <a:p>
            <a:pPr algn="ctr"/>
            <a:endParaRPr lang="en-US" sz="1100"/>
          </a:p>
          <a:p>
            <a:pPr algn="ctr"/>
            <a:endParaRPr lang="en-US" sz="1100"/>
          </a:p>
          <a:p>
            <a:pPr algn="ctr"/>
            <a:endParaRPr lang="en-US" sz="1100"/>
          </a:p>
          <a:p>
            <a:pPr algn="ctr"/>
            <a:r>
              <a:rPr lang="en-US" sz="1100" b="1">
                <a:solidFill>
                  <a:schemeClr val="bg1"/>
                </a:solidFill>
              </a:rPr>
              <a:t>+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tabSelected="1" workbookViewId="0">
      <selection activeCell="X6" sqref="X6"/>
    </sheetView>
  </sheetViews>
  <sheetFormatPr defaultColWidth="9.140625" defaultRowHeight="12.75" outlineLevelCol="1" x14ac:dyDescent="0.2"/>
  <cols>
    <col min="1" max="1" width="9.85546875" style="1" bestFit="1" customWidth="1"/>
    <col min="2" max="2" width="18.85546875" style="1" bestFit="1" customWidth="1"/>
    <col min="3" max="3" width="20.85546875" style="1" bestFit="1" customWidth="1"/>
    <col min="4" max="4" width="12.7109375" style="1" bestFit="1" customWidth="1"/>
    <col min="5" max="5" width="3.7109375" style="1" customWidth="1"/>
    <col min="6" max="6" width="19.5703125" style="1" hidden="1" customWidth="1" outlineLevel="1"/>
    <col min="7" max="7" width="15.85546875" style="1" hidden="1" customWidth="1" outlineLevel="1"/>
    <col min="8" max="8" width="5.7109375" style="1" hidden="1" customWidth="1" outlineLevel="1"/>
    <col min="9" max="9" width="3.7109375" style="1" customWidth="1" collapsed="1"/>
    <col min="10" max="10" width="19.42578125" style="1" hidden="1" customWidth="1" outlineLevel="1"/>
    <col min="11" max="11" width="15" style="1" hidden="1" customWidth="1" outlineLevel="1"/>
    <col min="12" max="13" width="9.7109375" style="1" hidden="1" customWidth="1" outlineLevel="1"/>
    <col min="14" max="14" width="12.28515625" style="1" hidden="1" customWidth="1" outlineLevel="1"/>
    <col min="15" max="15" width="9.85546875" style="1" hidden="1" customWidth="1" outlineLevel="1"/>
    <col min="16" max="16" width="3.7109375" style="1" customWidth="1" collapsed="1"/>
    <col min="17" max="17" width="19.42578125" style="1" hidden="1" customWidth="1" outlineLevel="1"/>
    <col min="18" max="18" width="15" style="1" hidden="1" customWidth="1" outlineLevel="1"/>
    <col min="19" max="20" width="9.7109375" style="1" hidden="1" customWidth="1" outlineLevel="1"/>
    <col min="21" max="21" width="12.28515625" style="1" hidden="1" customWidth="1" outlineLevel="1"/>
    <col min="22" max="22" width="9.85546875" style="1" hidden="1" customWidth="1" outlineLevel="1"/>
    <col min="23" max="23" width="9.140625" style="1" collapsed="1"/>
    <col min="24" max="24" width="12.7109375" style="1" customWidth="1"/>
    <col min="25" max="25" width="5.7109375" style="1" customWidth="1"/>
    <col min="26" max="26" width="9.140625" style="1" customWidth="1"/>
    <col min="27" max="27" width="11.85546875" style="1" bestFit="1" customWidth="1"/>
    <col min="28" max="16384" width="9.140625" style="1"/>
  </cols>
  <sheetData>
    <row r="1" spans="1:28" x14ac:dyDescent="0.2">
      <c r="A1" s="4" t="s">
        <v>43</v>
      </c>
      <c r="J1" s="15" t="s">
        <v>51</v>
      </c>
      <c r="K1" s="15"/>
      <c r="L1" s="15"/>
      <c r="M1" s="15"/>
      <c r="N1" s="15"/>
      <c r="O1" s="15"/>
      <c r="Q1" s="15" t="s">
        <v>52</v>
      </c>
      <c r="R1" s="15"/>
      <c r="S1" s="15"/>
      <c r="T1" s="15"/>
      <c r="U1" s="15"/>
      <c r="V1" s="15"/>
    </row>
    <row r="2" spans="1:28" x14ac:dyDescent="0.2">
      <c r="F2" s="4" t="s">
        <v>48</v>
      </c>
      <c r="G2" s="4" t="s">
        <v>50</v>
      </c>
    </row>
    <row r="3" spans="1:28" ht="25.5" x14ac:dyDescent="0.2">
      <c r="A3" s="6" t="s">
        <v>0</v>
      </c>
      <c r="B3" s="6" t="s">
        <v>42</v>
      </c>
      <c r="C3" s="6" t="s">
        <v>1</v>
      </c>
      <c r="D3" s="7" t="s">
        <v>41</v>
      </c>
      <c r="F3" s="11" t="s">
        <v>17</v>
      </c>
      <c r="G3" s="10" t="s">
        <v>49</v>
      </c>
      <c r="H3" s="5">
        <f>COUNTIFS($B$4:$B$33,F3,$D$4:$D$33,G3)</f>
        <v>4</v>
      </c>
      <c r="K3" s="12" t="s">
        <v>23</v>
      </c>
      <c r="L3" s="12" t="s">
        <v>10</v>
      </c>
      <c r="M3" s="12" t="s">
        <v>32</v>
      </c>
      <c r="N3" s="12" t="s">
        <v>17</v>
      </c>
      <c r="O3" s="12" t="s">
        <v>3</v>
      </c>
      <c r="R3" s="12" t="s">
        <v>23</v>
      </c>
      <c r="S3" s="12" t="s">
        <v>10</v>
      </c>
      <c r="T3" s="12" t="s">
        <v>32</v>
      </c>
      <c r="U3" s="12" t="s">
        <v>17</v>
      </c>
      <c r="V3" s="12" t="s">
        <v>3</v>
      </c>
      <c r="X3" s="12" t="s">
        <v>54</v>
      </c>
      <c r="Y3" s="12"/>
      <c r="Z3" s="13" t="s">
        <v>56</v>
      </c>
      <c r="AA3" s="15" t="s">
        <v>55</v>
      </c>
      <c r="AB3" s="15"/>
    </row>
    <row r="4" spans="1:28" x14ac:dyDescent="0.2">
      <c r="A4" s="1" t="s">
        <v>34</v>
      </c>
      <c r="B4" s="2" t="s">
        <v>23</v>
      </c>
      <c r="C4" s="2" t="s">
        <v>11</v>
      </c>
      <c r="D4" s="2">
        <v>29894</v>
      </c>
      <c r="J4" s="4" t="s">
        <v>7</v>
      </c>
      <c r="K4" s="2">
        <f t="shared" ref="K4:O7" si="0">SUMIFS($D$4:$D$33,$C$4:$C$33,$J4,$B$4:$B$33,K$3)</f>
        <v>0</v>
      </c>
      <c r="L4" s="2">
        <f t="shared" si="0"/>
        <v>82320</v>
      </c>
      <c r="M4" s="2">
        <f t="shared" si="0"/>
        <v>51400</v>
      </c>
      <c r="N4" s="2">
        <f t="shared" si="0"/>
        <v>0</v>
      </c>
      <c r="O4" s="2">
        <f t="shared" si="0"/>
        <v>320600</v>
      </c>
      <c r="Q4" s="4" t="s">
        <v>7</v>
      </c>
      <c r="R4" s="2">
        <f>IFERROR(AVERAGEIFS($D$4:$D$33,$C$4:$C$33,$J4,$B$4:$B$33,R$3),0)</f>
        <v>0</v>
      </c>
      <c r="S4" s="2">
        <f>IFERROR(AVERAGEIFS($D$4:$D$33,$C$4:$C$33,$J4,$B$4:$B$33,S$3),0)</f>
        <v>82320</v>
      </c>
      <c r="T4" s="2">
        <f>IFERROR(AVERAGEIFS($D$4:$D$33,$C$4:$C$33,$J4,$B$4:$B$33,T$3),0)</f>
        <v>51400</v>
      </c>
      <c r="U4" s="2">
        <f>IFERROR(AVERAGEIFS($D$4:$D$33,$C$4:$C$33,$J4,$B$4:$B$33,U$3),0)</f>
        <v>0</v>
      </c>
      <c r="V4" s="2">
        <f>IFERROR(AVERAGEIFS($D$4:$D$33,$C$4:$C$33,$J4,$B$4:$B$33,V$3),0)</f>
        <v>160300</v>
      </c>
      <c r="X4" s="14">
        <f>VLOOKUP(D4,$AA$4:$AB$13,2,TRUE)</f>
        <v>0.05</v>
      </c>
      <c r="Y4" s="14"/>
      <c r="AA4" s="2">
        <v>-1000000</v>
      </c>
      <c r="AB4" s="14">
        <v>0</v>
      </c>
    </row>
    <row r="5" spans="1:28" x14ac:dyDescent="0.2">
      <c r="A5" s="1" t="s">
        <v>25</v>
      </c>
      <c r="B5" s="2" t="s">
        <v>10</v>
      </c>
      <c r="C5" s="2" t="s">
        <v>11</v>
      </c>
      <c r="D5" s="2">
        <v>63480</v>
      </c>
      <c r="J5" s="4" t="s">
        <v>11</v>
      </c>
      <c r="K5" s="2">
        <f t="shared" si="0"/>
        <v>114000</v>
      </c>
      <c r="L5" s="2">
        <f t="shared" si="0"/>
        <v>311030</v>
      </c>
      <c r="M5" s="2">
        <f t="shared" si="0"/>
        <v>105112</v>
      </c>
      <c r="N5" s="2">
        <f t="shared" si="0"/>
        <v>60314</v>
      </c>
      <c r="O5" s="2">
        <f t="shared" si="0"/>
        <v>0</v>
      </c>
      <c r="Q5" s="4" t="s">
        <v>11</v>
      </c>
      <c r="R5" s="2">
        <f t="shared" ref="R5:V7" si="1">IFERROR(AVERAGEIFS($D$4:$D$33,$C$4:$C$33,$J5,$B$4:$B$33,R$3),0)</f>
        <v>38000</v>
      </c>
      <c r="S5" s="2">
        <f t="shared" si="1"/>
        <v>77757.5</v>
      </c>
      <c r="T5" s="2">
        <f t="shared" si="1"/>
        <v>52556</v>
      </c>
      <c r="U5" s="2">
        <f t="shared" si="1"/>
        <v>20104.666666666668</v>
      </c>
      <c r="V5" s="2">
        <f t="shared" si="1"/>
        <v>0</v>
      </c>
      <c r="X5" s="14">
        <f t="shared" ref="X5:X33" si="2">VLOOKUP(D5,$AA$4:$AB$13,2,TRUE)</f>
        <v>7.0000000000000007E-2</v>
      </c>
      <c r="Y5" s="14"/>
      <c r="AA5" s="2">
        <v>0</v>
      </c>
      <c r="AB5" s="14">
        <v>0</v>
      </c>
    </row>
    <row r="6" spans="1:28" x14ac:dyDescent="0.2">
      <c r="A6" s="1" t="s">
        <v>35</v>
      </c>
      <c r="B6" s="2" t="s">
        <v>32</v>
      </c>
      <c r="C6" s="2" t="s">
        <v>7</v>
      </c>
      <c r="D6" s="2">
        <v>51400</v>
      </c>
      <c r="J6" s="4" t="s">
        <v>13</v>
      </c>
      <c r="K6" s="2">
        <f t="shared" si="0"/>
        <v>58060</v>
      </c>
      <c r="L6" s="2">
        <f t="shared" si="0"/>
        <v>238170</v>
      </c>
      <c r="M6" s="2">
        <f t="shared" si="0"/>
        <v>0</v>
      </c>
      <c r="N6" s="2">
        <f t="shared" si="0"/>
        <v>59648</v>
      </c>
      <c r="O6" s="2">
        <f t="shared" si="0"/>
        <v>0</v>
      </c>
      <c r="Q6" s="4" t="s">
        <v>13</v>
      </c>
      <c r="R6" s="2">
        <f t="shared" si="1"/>
        <v>29030</v>
      </c>
      <c r="S6" s="2">
        <f t="shared" si="1"/>
        <v>59542.5</v>
      </c>
      <c r="T6" s="2">
        <f t="shared" si="1"/>
        <v>0</v>
      </c>
      <c r="U6" s="2">
        <f t="shared" si="1"/>
        <v>14912</v>
      </c>
      <c r="V6" s="2">
        <f t="shared" si="1"/>
        <v>0</v>
      </c>
      <c r="X6" s="14">
        <f t="shared" si="2"/>
        <v>7.0000000000000007E-2</v>
      </c>
      <c r="Y6" s="14"/>
      <c r="AA6" s="2">
        <v>1000</v>
      </c>
      <c r="AB6" s="14">
        <v>0.01</v>
      </c>
    </row>
    <row r="7" spans="1:28" x14ac:dyDescent="0.2">
      <c r="A7" s="1" t="s">
        <v>38</v>
      </c>
      <c r="B7" s="2" t="s">
        <v>23</v>
      </c>
      <c r="C7" s="2" t="s">
        <v>11</v>
      </c>
      <c r="D7" s="2">
        <v>46866</v>
      </c>
      <c r="J7" s="4" t="s">
        <v>4</v>
      </c>
      <c r="K7" s="2">
        <f t="shared" si="0"/>
        <v>0</v>
      </c>
      <c r="L7" s="2">
        <f t="shared" si="0"/>
        <v>88480</v>
      </c>
      <c r="M7" s="2">
        <f t="shared" si="0"/>
        <v>62866</v>
      </c>
      <c r="N7" s="2">
        <f t="shared" si="0"/>
        <v>0</v>
      </c>
      <c r="O7" s="2">
        <f t="shared" si="0"/>
        <v>448000</v>
      </c>
      <c r="Q7" s="4" t="s">
        <v>4</v>
      </c>
      <c r="R7" s="2">
        <f t="shared" si="1"/>
        <v>0</v>
      </c>
      <c r="S7" s="2">
        <f t="shared" si="1"/>
        <v>88480</v>
      </c>
      <c r="T7" s="2">
        <f t="shared" si="1"/>
        <v>62866</v>
      </c>
      <c r="U7" s="2">
        <f t="shared" si="1"/>
        <v>0</v>
      </c>
      <c r="V7" s="2">
        <f t="shared" si="1"/>
        <v>224000</v>
      </c>
      <c r="X7" s="14">
        <f t="shared" si="2"/>
        <v>7.0000000000000007E-2</v>
      </c>
      <c r="Y7" s="14"/>
      <c r="AA7" s="2">
        <v>5000</v>
      </c>
      <c r="AB7" s="14">
        <v>0.02</v>
      </c>
    </row>
    <row r="8" spans="1:28" x14ac:dyDescent="0.2">
      <c r="A8" s="1" t="s">
        <v>27</v>
      </c>
      <c r="B8" s="2" t="s">
        <v>17</v>
      </c>
      <c r="C8" s="2" t="s">
        <v>13</v>
      </c>
      <c r="D8" s="2">
        <v>17846</v>
      </c>
      <c r="X8" s="14">
        <f t="shared" si="2"/>
        <v>0.03</v>
      </c>
      <c r="Y8" s="14"/>
      <c r="AA8" s="2">
        <v>10000</v>
      </c>
      <c r="AB8" s="14">
        <v>0.03</v>
      </c>
    </row>
    <row r="9" spans="1:28" x14ac:dyDescent="0.2">
      <c r="A9" s="1" t="s">
        <v>15</v>
      </c>
      <c r="B9" s="2" t="s">
        <v>10</v>
      </c>
      <c r="C9" s="2" t="s">
        <v>7</v>
      </c>
      <c r="D9" s="2">
        <v>82320</v>
      </c>
      <c r="X9" s="14">
        <f t="shared" si="2"/>
        <v>7.0000000000000007E-2</v>
      </c>
      <c r="Y9" s="14"/>
      <c r="AA9" s="2">
        <v>20000</v>
      </c>
      <c r="AB9" s="14">
        <v>0.05</v>
      </c>
    </row>
    <row r="10" spans="1:28" x14ac:dyDescent="0.2">
      <c r="A10" s="1" t="s">
        <v>30</v>
      </c>
      <c r="B10" s="2" t="s">
        <v>10</v>
      </c>
      <c r="C10" s="2" t="s">
        <v>11</v>
      </c>
      <c r="D10" s="2">
        <v>76050</v>
      </c>
      <c r="X10" s="14">
        <f t="shared" si="2"/>
        <v>7.0000000000000007E-2</v>
      </c>
      <c r="Y10" s="14"/>
      <c r="AA10" s="2">
        <v>45000</v>
      </c>
      <c r="AB10" s="14">
        <v>7.0000000000000007E-2</v>
      </c>
    </row>
    <row r="11" spans="1:28" x14ac:dyDescent="0.2">
      <c r="A11" s="1" t="s">
        <v>26</v>
      </c>
      <c r="B11" s="2" t="s">
        <v>10</v>
      </c>
      <c r="C11" s="2" t="s">
        <v>11</v>
      </c>
      <c r="D11" s="2">
        <v>68500</v>
      </c>
      <c r="X11" s="14">
        <f t="shared" si="2"/>
        <v>7.0000000000000007E-2</v>
      </c>
      <c r="Y11" s="14"/>
      <c r="AA11" s="2">
        <v>100000</v>
      </c>
      <c r="AB11" s="14">
        <v>7.4999999999999997E-2</v>
      </c>
    </row>
    <row r="12" spans="1:28" x14ac:dyDescent="0.2">
      <c r="A12" s="1" t="s">
        <v>40</v>
      </c>
      <c r="B12" s="2" t="s">
        <v>32</v>
      </c>
      <c r="C12" s="2" t="s">
        <v>4</v>
      </c>
      <c r="D12" s="2">
        <v>62866</v>
      </c>
      <c r="X12" s="14">
        <f t="shared" si="2"/>
        <v>7.0000000000000007E-2</v>
      </c>
      <c r="Y12" s="14"/>
      <c r="AA12" s="2">
        <v>150000</v>
      </c>
      <c r="AB12" s="14">
        <v>0.08</v>
      </c>
    </row>
    <row r="13" spans="1:28" x14ac:dyDescent="0.2">
      <c r="A13" s="1" t="s">
        <v>22</v>
      </c>
      <c r="B13" s="2" t="s">
        <v>23</v>
      </c>
      <c r="C13" s="2" t="s">
        <v>13</v>
      </c>
      <c r="D13" s="2">
        <v>22994</v>
      </c>
      <c r="X13" s="14">
        <f t="shared" si="2"/>
        <v>0.05</v>
      </c>
      <c r="Y13" s="14"/>
      <c r="AA13" s="2">
        <v>1000000</v>
      </c>
      <c r="AB13" s="14">
        <v>8.5000000000000006E-2</v>
      </c>
    </row>
    <row r="14" spans="1:28" x14ac:dyDescent="0.2">
      <c r="A14" s="1" t="s">
        <v>2</v>
      </c>
      <c r="B14" s="2" t="s">
        <v>3</v>
      </c>
      <c r="C14" s="2" t="s">
        <v>4</v>
      </c>
      <c r="D14" s="2">
        <v>238200</v>
      </c>
      <c r="X14" s="14">
        <f t="shared" si="2"/>
        <v>0.08</v>
      </c>
      <c r="Y14" s="14"/>
    </row>
    <row r="15" spans="1:28" x14ac:dyDescent="0.2">
      <c r="A15" s="1" t="s">
        <v>12</v>
      </c>
      <c r="B15" s="2" t="s">
        <v>10</v>
      </c>
      <c r="C15" s="2" t="s">
        <v>13</v>
      </c>
      <c r="D15" s="2">
        <v>80340</v>
      </c>
      <c r="X15" s="14">
        <f t="shared" si="2"/>
        <v>7.0000000000000007E-2</v>
      </c>
      <c r="Y15" s="14"/>
    </row>
    <row r="16" spans="1:28" x14ac:dyDescent="0.2">
      <c r="A16" s="1" t="s">
        <v>36</v>
      </c>
      <c r="B16" s="2" t="s">
        <v>32</v>
      </c>
      <c r="C16" s="2" t="s">
        <v>11</v>
      </c>
      <c r="D16" s="2">
        <v>57180</v>
      </c>
      <c r="X16" s="14">
        <f t="shared" si="2"/>
        <v>7.0000000000000007E-2</v>
      </c>
      <c r="Y16" s="14"/>
    </row>
    <row r="17" spans="1:25" x14ac:dyDescent="0.2">
      <c r="A17" s="1" t="s">
        <v>24</v>
      </c>
      <c r="B17" s="2" t="s">
        <v>10</v>
      </c>
      <c r="C17" s="2" t="s">
        <v>13</v>
      </c>
      <c r="D17" s="2">
        <v>63920</v>
      </c>
      <c r="X17" s="14">
        <f t="shared" si="2"/>
        <v>7.0000000000000007E-2</v>
      </c>
      <c r="Y17" s="14"/>
    </row>
    <row r="18" spans="1:25" x14ac:dyDescent="0.2">
      <c r="A18" s="1" t="s">
        <v>6</v>
      </c>
      <c r="B18" s="2" t="s">
        <v>3</v>
      </c>
      <c r="C18" s="2" t="s">
        <v>7</v>
      </c>
      <c r="D18" s="2">
        <v>188000</v>
      </c>
      <c r="X18" s="14">
        <f t="shared" si="2"/>
        <v>0.08</v>
      </c>
      <c r="Y18" s="14"/>
    </row>
    <row r="19" spans="1:25" x14ac:dyDescent="0.2">
      <c r="A19" s="1" t="s">
        <v>5</v>
      </c>
      <c r="B19" s="2" t="s">
        <v>3</v>
      </c>
      <c r="C19" s="2" t="s">
        <v>4</v>
      </c>
      <c r="D19" s="2">
        <v>209800</v>
      </c>
      <c r="X19" s="14">
        <f t="shared" si="2"/>
        <v>0.08</v>
      </c>
      <c r="Y19" s="14"/>
    </row>
    <row r="20" spans="1:25" x14ac:dyDescent="0.2">
      <c r="A20" s="1" t="s">
        <v>37</v>
      </c>
      <c r="B20" s="2" t="s">
        <v>17</v>
      </c>
      <c r="C20" s="2" t="s">
        <v>11</v>
      </c>
      <c r="D20" s="2">
        <v>29754</v>
      </c>
      <c r="X20" s="14">
        <f t="shared" si="2"/>
        <v>0.05</v>
      </c>
      <c r="Y20" s="14"/>
    </row>
    <row r="21" spans="1:25" x14ac:dyDescent="0.2">
      <c r="A21" s="1" t="s">
        <v>21</v>
      </c>
      <c r="B21" s="2" t="s">
        <v>10</v>
      </c>
      <c r="C21" s="2" t="s">
        <v>13</v>
      </c>
      <c r="D21" s="2">
        <v>41750</v>
      </c>
      <c r="X21" s="14">
        <f t="shared" si="2"/>
        <v>0.05</v>
      </c>
      <c r="Y21" s="14"/>
    </row>
    <row r="22" spans="1:25" x14ac:dyDescent="0.2">
      <c r="A22" s="1" t="s">
        <v>16</v>
      </c>
      <c r="B22" s="2" t="s">
        <v>17</v>
      </c>
      <c r="C22" s="2" t="s">
        <v>11</v>
      </c>
      <c r="D22" s="2">
        <v>11894</v>
      </c>
      <c r="X22" s="14">
        <f t="shared" si="2"/>
        <v>0.03</v>
      </c>
      <c r="Y22" s="14"/>
    </row>
    <row r="23" spans="1:25" x14ac:dyDescent="0.2">
      <c r="A23" s="1" t="s">
        <v>18</v>
      </c>
      <c r="B23" s="2" t="s">
        <v>17</v>
      </c>
      <c r="C23" s="2" t="s">
        <v>13</v>
      </c>
      <c r="D23" s="2">
        <v>12214</v>
      </c>
      <c r="X23" s="14">
        <f t="shared" si="2"/>
        <v>0.03</v>
      </c>
      <c r="Y23" s="14"/>
    </row>
    <row r="24" spans="1:25" x14ac:dyDescent="0.2">
      <c r="A24" s="1" t="s">
        <v>19</v>
      </c>
      <c r="B24" s="2" t="s">
        <v>17</v>
      </c>
      <c r="C24" s="2" t="s">
        <v>13</v>
      </c>
      <c r="D24" s="2">
        <v>11734</v>
      </c>
      <c r="X24" s="14">
        <f t="shared" si="2"/>
        <v>0.03</v>
      </c>
      <c r="Y24" s="14"/>
    </row>
    <row r="25" spans="1:25" x14ac:dyDescent="0.2">
      <c r="A25" s="1" t="s">
        <v>28</v>
      </c>
      <c r="B25" s="2" t="s">
        <v>17</v>
      </c>
      <c r="C25" s="2" t="s">
        <v>13</v>
      </c>
      <c r="D25" s="2">
        <v>17854</v>
      </c>
      <c r="X25" s="14">
        <f t="shared" si="2"/>
        <v>0.03</v>
      </c>
      <c r="Y25" s="14"/>
    </row>
    <row r="26" spans="1:25" x14ac:dyDescent="0.2">
      <c r="A26" s="1" t="s">
        <v>14</v>
      </c>
      <c r="B26" s="2" t="s">
        <v>10</v>
      </c>
      <c r="C26" s="2" t="s">
        <v>4</v>
      </c>
      <c r="D26" s="2">
        <v>88480</v>
      </c>
      <c r="X26" s="14">
        <f t="shared" si="2"/>
        <v>7.0000000000000007E-2</v>
      </c>
      <c r="Y26" s="14"/>
    </row>
    <row r="27" spans="1:25" x14ac:dyDescent="0.2">
      <c r="A27" s="1" t="s">
        <v>20</v>
      </c>
      <c r="B27" s="2" t="s">
        <v>17</v>
      </c>
      <c r="C27" s="2" t="s">
        <v>11</v>
      </c>
      <c r="D27" s="2">
        <v>18666</v>
      </c>
      <c r="X27" s="14">
        <f t="shared" si="2"/>
        <v>0.03</v>
      </c>
      <c r="Y27" s="14"/>
    </row>
    <row r="28" spans="1:25" x14ac:dyDescent="0.2">
      <c r="A28" s="1" t="s">
        <v>31</v>
      </c>
      <c r="B28" s="2" t="s">
        <v>32</v>
      </c>
      <c r="C28" s="2" t="s">
        <v>11</v>
      </c>
      <c r="D28" s="2">
        <v>47932</v>
      </c>
      <c r="X28" s="14">
        <f t="shared" si="2"/>
        <v>7.0000000000000007E-2</v>
      </c>
      <c r="Y28" s="14"/>
    </row>
    <row r="29" spans="1:25" x14ac:dyDescent="0.2">
      <c r="A29" s="1" t="s">
        <v>9</v>
      </c>
      <c r="B29" s="2" t="s">
        <v>10</v>
      </c>
      <c r="C29" s="2" t="s">
        <v>11</v>
      </c>
      <c r="D29" s="2">
        <v>103000</v>
      </c>
      <c r="X29" s="14">
        <f t="shared" si="2"/>
        <v>7.4999999999999997E-2</v>
      </c>
      <c r="Y29" s="14"/>
    </row>
    <row r="30" spans="1:25" x14ac:dyDescent="0.2">
      <c r="A30" s="1" t="s">
        <v>8</v>
      </c>
      <c r="B30" s="2" t="s">
        <v>3</v>
      </c>
      <c r="C30" s="2" t="s">
        <v>7</v>
      </c>
      <c r="D30" s="2">
        <v>132600</v>
      </c>
      <c r="X30" s="14">
        <f t="shared" si="2"/>
        <v>7.4999999999999997E-2</v>
      </c>
      <c r="Y30" s="14"/>
    </row>
    <row r="31" spans="1:25" x14ac:dyDescent="0.2">
      <c r="A31" s="1" t="s">
        <v>33</v>
      </c>
      <c r="B31" s="2" t="s">
        <v>23</v>
      </c>
      <c r="C31" s="2" t="s">
        <v>13</v>
      </c>
      <c r="D31" s="2">
        <v>35066</v>
      </c>
      <c r="X31" s="14">
        <f t="shared" si="2"/>
        <v>0.05</v>
      </c>
      <c r="Y31" s="14"/>
    </row>
    <row r="32" spans="1:25" x14ac:dyDescent="0.2">
      <c r="A32" s="1" t="s">
        <v>39</v>
      </c>
      <c r="B32" s="2" t="s">
        <v>23</v>
      </c>
      <c r="C32" s="2" t="s">
        <v>11</v>
      </c>
      <c r="D32" s="2">
        <v>37240</v>
      </c>
      <c r="X32" s="14">
        <f t="shared" si="2"/>
        <v>0.05</v>
      </c>
      <c r="Y32" s="14"/>
    </row>
    <row r="33" spans="1:25" x14ac:dyDescent="0.2">
      <c r="A33" s="1" t="s">
        <v>29</v>
      </c>
      <c r="B33" s="2" t="s">
        <v>10</v>
      </c>
      <c r="C33" s="2" t="s">
        <v>13</v>
      </c>
      <c r="D33" s="2">
        <v>52160</v>
      </c>
      <c r="X33" s="14">
        <f t="shared" si="2"/>
        <v>7.0000000000000007E-2</v>
      </c>
      <c r="Y33" s="14"/>
    </row>
  </sheetData>
  <autoFilter ref="A3:D33"/>
  <mergeCells count="3">
    <mergeCell ref="J1:O1"/>
    <mergeCell ref="Q1:V1"/>
    <mergeCell ref="AA3:AB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ColWidth="9.140625" defaultRowHeight="12.75" x14ac:dyDescent="0.2"/>
  <cols>
    <col min="1" max="1" width="47" style="1" bestFit="1" customWidth="1"/>
    <col min="2" max="2" width="11.28515625" style="1" bestFit="1" customWidth="1"/>
    <col min="3" max="16384" width="9.140625" style="1"/>
  </cols>
  <sheetData>
    <row r="1" spans="1:2" ht="15" x14ac:dyDescent="0.2">
      <c r="A1" s="8" t="s">
        <v>53</v>
      </c>
      <c r="B1" s="1">
        <f>COUNTA(Ventas!A4:A33)</f>
        <v>30</v>
      </c>
    </row>
    <row r="2" spans="1:2" ht="30" x14ac:dyDescent="0.2">
      <c r="A2" s="8" t="s">
        <v>44</v>
      </c>
      <c r="B2" s="3">
        <f>COUNTIF(Ventas!B4:B33,"Tienda delicatessen")</f>
        <v>7</v>
      </c>
    </row>
    <row r="3" spans="1:2" ht="30" x14ac:dyDescent="0.2">
      <c r="A3" s="8" t="s">
        <v>45</v>
      </c>
      <c r="B3" s="3">
        <f>COUNTIFS(Ventas!$B$4:$B$33,"Tienda delicatessen",Ventas!$D$4:$D$33,"&gt;15000")</f>
        <v>4</v>
      </c>
    </row>
    <row r="4" spans="1:2" ht="30" x14ac:dyDescent="0.2">
      <c r="A4" s="8" t="s">
        <v>46</v>
      </c>
      <c r="B4" s="9">
        <f>AVERAGEIF(Ventas!$B$4:$B$33,"Tienda delicatessen",Ventas!$D$4:$D$33)</f>
        <v>17137.428571428572</v>
      </c>
    </row>
    <row r="5" spans="1:2" ht="45" x14ac:dyDescent="0.2">
      <c r="A5" s="8" t="s">
        <v>47</v>
      </c>
      <c r="B5" s="9">
        <f>AVERAGEIFS(Ventas!$D$4:$D$33,Ventas!$B$4:$B$33,"Tienda delicatessen",Ventas!$D$4:$D$33,"&gt;15000")</f>
        <v>21030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Ventas</vt:lpstr>
      <vt:lpstr>Resumen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FRANCISCO</cp:lastModifiedBy>
  <cp:lastPrinted>2013-05-18T21:10:06Z</cp:lastPrinted>
  <dcterms:created xsi:type="dcterms:W3CDTF">2013-03-20T11:09:32Z</dcterms:created>
  <dcterms:modified xsi:type="dcterms:W3CDTF">2015-11-16T08:07:41Z</dcterms:modified>
</cp:coreProperties>
</file>